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I:\Agenda veřejných zakázek\3. Akce 2021\64021137 Oprava trati v úseku Chlumec n.C. - Městec Králové\64021XXX Přílohy Výzvy + Zadávací dokumentace\"/>
    </mc:Choice>
  </mc:AlternateContent>
  <xr:revisionPtr revIDLastSave="0" documentId="8_{4A2A596B-0AD0-4D4A-93C1-619222A69069}" xr6:coauthVersionLast="47" xr6:coauthVersionMax="47" xr10:uidLastSave="{00000000-0000-0000-0000-000000000000}"/>
  <bookViews>
    <workbookView xWindow="28680" yWindow="-120" windowWidth="29040" windowHeight="15840" xr2:uid="{00000000-000D-0000-FFFF-FFFF00000000}"/>
  </bookViews>
  <sheets>
    <sheet name="Rekapitulace zakázky" sheetId="1" r:id="rId1"/>
    <sheet name="SO 01 - Oprava železniční..." sheetId="2" r:id="rId2"/>
    <sheet name="SO 02 - Oprava železniční..." sheetId="3" r:id="rId3"/>
    <sheet name="SO 03 - Oprava nástupišť" sheetId="4" r:id="rId4"/>
    <sheet name="ON - Materiál objednatele..." sheetId="5" r:id="rId5"/>
    <sheet name="VON - Vedlejší a ostatní ..." sheetId="6" r:id="rId6"/>
  </sheets>
  <definedNames>
    <definedName name="_xlnm._FilterDatabase" localSheetId="4" hidden="1">'ON - Materiál objednatele...'!$C$78:$K$130</definedName>
    <definedName name="_xlnm._FilterDatabase" localSheetId="1" hidden="1">'SO 01 - Oprava železniční...'!$C$79:$K$379</definedName>
    <definedName name="_xlnm._FilterDatabase" localSheetId="2" hidden="1">'SO 02 - Oprava železniční...'!$C$92:$K$816</definedName>
    <definedName name="_xlnm._FilterDatabase" localSheetId="3" hidden="1">'SO 03 - Oprava nástupišť'!$C$83:$K$161</definedName>
    <definedName name="_xlnm._FilterDatabase" localSheetId="5" hidden="1">'VON - Vedlejší a ostatní ...'!$C$79:$K$99</definedName>
    <definedName name="_xlnm.Print_Titles" localSheetId="4">'ON - Materiál objednatele...'!$78:$78</definedName>
    <definedName name="_xlnm.Print_Titles" localSheetId="0">'Rekapitulace zakázky'!$52:$52</definedName>
    <definedName name="_xlnm.Print_Titles" localSheetId="1">'SO 01 - Oprava železniční...'!$79:$79</definedName>
    <definedName name="_xlnm.Print_Titles" localSheetId="2">'SO 02 - Oprava železniční...'!$92:$92</definedName>
    <definedName name="_xlnm.Print_Titles" localSheetId="3">'SO 03 - Oprava nástupišť'!$83:$83</definedName>
    <definedName name="_xlnm.Print_Titles" localSheetId="5">'VON - Vedlejší a ostatní ...'!$79:$79</definedName>
    <definedName name="_xlnm.Print_Area" localSheetId="4">'ON - Materiál objednatele...'!$C$45:$J$60,'ON - Materiál objednatele...'!$C$66:$K$130</definedName>
    <definedName name="_xlnm.Print_Area" localSheetId="0">'Rekapitulace zakázky'!$D$4:$AO$36,'Rekapitulace zakázky'!$C$42:$AQ$60</definedName>
    <definedName name="_xlnm.Print_Area" localSheetId="1">'SO 01 - Oprava železniční...'!$C$45:$J$61,'SO 01 - Oprava železniční...'!$C$67:$K$379</definedName>
    <definedName name="_xlnm.Print_Area" localSheetId="2">'SO 02 - Oprava železniční...'!$C$45:$J$74,'SO 02 - Oprava železniční...'!$C$80:$K$816</definedName>
    <definedName name="_xlnm.Print_Area" localSheetId="3">'SO 03 - Oprava nástupišť'!$C$45:$J$65,'SO 03 - Oprava nástupišť'!$C$71:$K$161</definedName>
    <definedName name="_xlnm.Print_Area" localSheetId="5">'VON - Vedlejší a ostatní ...'!$C$45:$J$61,'VON - Vedlejší a ostatní ...'!$C$67:$K$99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6" l="1"/>
  <c r="J36" i="6"/>
  <c r="AY59" i="1" s="1"/>
  <c r="J35" i="6"/>
  <c r="AX59" i="1" s="1"/>
  <c r="BI98" i="6"/>
  <c r="BH98" i="6"/>
  <c r="BG98" i="6"/>
  <c r="BF98" i="6"/>
  <c r="T98" i="6"/>
  <c r="R98" i="6"/>
  <c r="P98" i="6"/>
  <c r="BI96" i="6"/>
  <c r="BH96" i="6"/>
  <c r="BG96" i="6"/>
  <c r="BF96" i="6"/>
  <c r="T96" i="6"/>
  <c r="R96" i="6"/>
  <c r="P96" i="6"/>
  <c r="BI94" i="6"/>
  <c r="BH94" i="6"/>
  <c r="BG94" i="6"/>
  <c r="BF94" i="6"/>
  <c r="T94" i="6"/>
  <c r="R94" i="6"/>
  <c r="P94" i="6"/>
  <c r="BI92" i="6"/>
  <c r="BH92" i="6"/>
  <c r="BG92" i="6"/>
  <c r="BF92" i="6"/>
  <c r="T92" i="6"/>
  <c r="R92" i="6"/>
  <c r="P92" i="6"/>
  <c r="BI90" i="6"/>
  <c r="BH90" i="6"/>
  <c r="BG90" i="6"/>
  <c r="BF90" i="6"/>
  <c r="T90" i="6"/>
  <c r="R90" i="6"/>
  <c r="P90" i="6"/>
  <c r="BI88" i="6"/>
  <c r="BH88" i="6"/>
  <c r="BG88" i="6"/>
  <c r="BF88" i="6"/>
  <c r="T88" i="6"/>
  <c r="R88" i="6"/>
  <c r="P88" i="6"/>
  <c r="BI86" i="6"/>
  <c r="BH86" i="6"/>
  <c r="BG86" i="6"/>
  <c r="BF86" i="6"/>
  <c r="T86" i="6"/>
  <c r="R86" i="6"/>
  <c r="P86" i="6"/>
  <c r="BI84" i="6"/>
  <c r="BH84" i="6"/>
  <c r="BG84" i="6"/>
  <c r="BF84" i="6"/>
  <c r="T84" i="6"/>
  <c r="R84" i="6"/>
  <c r="P84" i="6"/>
  <c r="BI82" i="6"/>
  <c r="BH82" i="6"/>
  <c r="BG82" i="6"/>
  <c r="BF82" i="6"/>
  <c r="T82" i="6"/>
  <c r="R82" i="6"/>
  <c r="P82" i="6"/>
  <c r="J77" i="6"/>
  <c r="J76" i="6"/>
  <c r="F76" i="6"/>
  <c r="F74" i="6"/>
  <c r="E72" i="6"/>
  <c r="J55" i="6"/>
  <c r="J54" i="6"/>
  <c r="F54" i="6"/>
  <c r="F52" i="6"/>
  <c r="E50" i="6"/>
  <c r="J18" i="6"/>
  <c r="E18" i="6"/>
  <c r="F77" i="6" s="1"/>
  <c r="J17" i="6"/>
  <c r="J12" i="6"/>
  <c r="J52" i="6" s="1"/>
  <c r="E7" i="6"/>
  <c r="E48" i="6"/>
  <c r="J37" i="5"/>
  <c r="J36" i="5"/>
  <c r="AY58" i="1" s="1"/>
  <c r="J35" i="5"/>
  <c r="AX58" i="1"/>
  <c r="BI128" i="5"/>
  <c r="BH128" i="5"/>
  <c r="BG128" i="5"/>
  <c r="BF128" i="5"/>
  <c r="T128" i="5"/>
  <c r="R128" i="5"/>
  <c r="P128" i="5"/>
  <c r="BI124" i="5"/>
  <c r="BH124" i="5"/>
  <c r="BG124" i="5"/>
  <c r="BF124" i="5"/>
  <c r="T124" i="5"/>
  <c r="R124" i="5"/>
  <c r="P124" i="5"/>
  <c r="BI120" i="5"/>
  <c r="BH120" i="5"/>
  <c r="BG120" i="5"/>
  <c r="BF120" i="5"/>
  <c r="T120" i="5"/>
  <c r="R120" i="5"/>
  <c r="P120" i="5"/>
  <c r="BI116" i="5"/>
  <c r="BH116" i="5"/>
  <c r="BG116" i="5"/>
  <c r="BF116" i="5"/>
  <c r="T116" i="5"/>
  <c r="R116" i="5"/>
  <c r="P116" i="5"/>
  <c r="BI101" i="5"/>
  <c r="BH101" i="5"/>
  <c r="BG101" i="5"/>
  <c r="BF101" i="5"/>
  <c r="T101" i="5"/>
  <c r="R101" i="5"/>
  <c r="P101" i="5"/>
  <c r="BI97" i="5"/>
  <c r="BH97" i="5"/>
  <c r="BG97" i="5"/>
  <c r="BF97" i="5"/>
  <c r="T97" i="5"/>
  <c r="R97" i="5"/>
  <c r="P97" i="5"/>
  <c r="BI93" i="5"/>
  <c r="BH93" i="5"/>
  <c r="BG93" i="5"/>
  <c r="BF93" i="5"/>
  <c r="T93" i="5"/>
  <c r="R93" i="5"/>
  <c r="P93" i="5"/>
  <c r="BI89" i="5"/>
  <c r="BH89" i="5"/>
  <c r="BG89" i="5"/>
  <c r="BF89" i="5"/>
  <c r="T89" i="5"/>
  <c r="R89" i="5"/>
  <c r="P89" i="5"/>
  <c r="BI85" i="5"/>
  <c r="BH85" i="5"/>
  <c r="BG85" i="5"/>
  <c r="BF85" i="5"/>
  <c r="T85" i="5"/>
  <c r="R85" i="5"/>
  <c r="P85" i="5"/>
  <c r="BI80" i="5"/>
  <c r="BH80" i="5"/>
  <c r="BG80" i="5"/>
  <c r="BF80" i="5"/>
  <c r="T80" i="5"/>
  <c r="R80" i="5"/>
  <c r="P80" i="5"/>
  <c r="J76" i="5"/>
  <c r="J75" i="5"/>
  <c r="F75" i="5"/>
  <c r="F73" i="5"/>
  <c r="E71" i="5"/>
  <c r="J55" i="5"/>
  <c r="J54" i="5"/>
  <c r="F54" i="5"/>
  <c r="F52" i="5"/>
  <c r="E50" i="5"/>
  <c r="J18" i="5"/>
  <c r="E18" i="5"/>
  <c r="F76" i="5"/>
  <c r="J17" i="5"/>
  <c r="J12" i="5"/>
  <c r="J52" i="5" s="1"/>
  <c r="E7" i="5"/>
  <c r="E48" i="5" s="1"/>
  <c r="J85" i="4"/>
  <c r="J37" i="4"/>
  <c r="J36" i="4"/>
  <c r="AY57" i="1" s="1"/>
  <c r="J35" i="4"/>
  <c r="AX57" i="1" s="1"/>
  <c r="BI158" i="4"/>
  <c r="BH158" i="4"/>
  <c r="BG158" i="4"/>
  <c r="BF158" i="4"/>
  <c r="T158" i="4"/>
  <c r="R158" i="4"/>
  <c r="P158" i="4"/>
  <c r="BI154" i="4"/>
  <c r="BH154" i="4"/>
  <c r="BG154" i="4"/>
  <c r="BF154" i="4"/>
  <c r="T154" i="4"/>
  <c r="R154" i="4"/>
  <c r="P154" i="4"/>
  <c r="BI150" i="4"/>
  <c r="BH150" i="4"/>
  <c r="BG150" i="4"/>
  <c r="BF150" i="4"/>
  <c r="T150" i="4"/>
  <c r="R150" i="4"/>
  <c r="P150" i="4"/>
  <c r="BI146" i="4"/>
  <c r="BH146" i="4"/>
  <c r="BG146" i="4"/>
  <c r="BF146" i="4"/>
  <c r="T146" i="4"/>
  <c r="R146" i="4"/>
  <c r="P146" i="4"/>
  <c r="BI141" i="4"/>
  <c r="BH141" i="4"/>
  <c r="BG141" i="4"/>
  <c r="BF141" i="4"/>
  <c r="T141" i="4"/>
  <c r="R141" i="4"/>
  <c r="P141" i="4"/>
  <c r="BI137" i="4"/>
  <c r="BH137" i="4"/>
  <c r="BG137" i="4"/>
  <c r="BF137" i="4"/>
  <c r="T137" i="4"/>
  <c r="R137" i="4"/>
  <c r="P137" i="4"/>
  <c r="BI133" i="4"/>
  <c r="BH133" i="4"/>
  <c r="BG133" i="4"/>
  <c r="BF133" i="4"/>
  <c r="T133" i="4"/>
  <c r="R133" i="4"/>
  <c r="P133" i="4"/>
  <c r="BI129" i="4"/>
  <c r="BH129" i="4"/>
  <c r="BG129" i="4"/>
  <c r="BF129" i="4"/>
  <c r="T129" i="4"/>
  <c r="R129" i="4"/>
  <c r="P129" i="4"/>
  <c r="BI124" i="4"/>
  <c r="BH124" i="4"/>
  <c r="BG124" i="4"/>
  <c r="BF124" i="4"/>
  <c r="T124" i="4"/>
  <c r="R124" i="4"/>
  <c r="P124" i="4"/>
  <c r="BI120" i="4"/>
  <c r="BH120" i="4"/>
  <c r="BG120" i="4"/>
  <c r="BF120" i="4"/>
  <c r="T120" i="4"/>
  <c r="R120" i="4"/>
  <c r="P120" i="4"/>
  <c r="BI116" i="4"/>
  <c r="BH116" i="4"/>
  <c r="BG116" i="4"/>
  <c r="BF116" i="4"/>
  <c r="T116" i="4"/>
  <c r="R116" i="4"/>
  <c r="P116" i="4"/>
  <c r="BI112" i="4"/>
  <c r="BH112" i="4"/>
  <c r="BG112" i="4"/>
  <c r="BF112" i="4"/>
  <c r="T112" i="4"/>
  <c r="R112" i="4"/>
  <c r="P112" i="4"/>
  <c r="BI108" i="4"/>
  <c r="BH108" i="4"/>
  <c r="BG108" i="4"/>
  <c r="BF108" i="4"/>
  <c r="T108" i="4"/>
  <c r="R108" i="4"/>
  <c r="P108" i="4"/>
  <c r="BI104" i="4"/>
  <c r="BH104" i="4"/>
  <c r="BG104" i="4"/>
  <c r="BF104" i="4"/>
  <c r="T104" i="4"/>
  <c r="R104" i="4"/>
  <c r="P104" i="4"/>
  <c r="BI100" i="4"/>
  <c r="BH100" i="4"/>
  <c r="BG100" i="4"/>
  <c r="BF100" i="4"/>
  <c r="T100" i="4"/>
  <c r="R100" i="4"/>
  <c r="P100" i="4"/>
  <c r="BI96" i="4"/>
  <c r="BH96" i="4"/>
  <c r="BG96" i="4"/>
  <c r="BF96" i="4"/>
  <c r="T96" i="4"/>
  <c r="R96" i="4"/>
  <c r="P96" i="4"/>
  <c r="BI92" i="4"/>
  <c r="BH92" i="4"/>
  <c r="BG92" i="4"/>
  <c r="BF92" i="4"/>
  <c r="T92" i="4"/>
  <c r="R92" i="4"/>
  <c r="P92" i="4"/>
  <c r="BI90" i="4"/>
  <c r="BH90" i="4"/>
  <c r="BG90" i="4"/>
  <c r="BF90" i="4"/>
  <c r="T90" i="4"/>
  <c r="R90" i="4"/>
  <c r="P90" i="4"/>
  <c r="BI88" i="4"/>
  <c r="BH88" i="4"/>
  <c r="BG88" i="4"/>
  <c r="BF88" i="4"/>
  <c r="T88" i="4"/>
  <c r="R88" i="4"/>
  <c r="P88" i="4"/>
  <c r="J60" i="4"/>
  <c r="J81" i="4"/>
  <c r="J80" i="4"/>
  <c r="F80" i="4"/>
  <c r="F78" i="4"/>
  <c r="E76" i="4"/>
  <c r="J55" i="4"/>
  <c r="J54" i="4"/>
  <c r="F54" i="4"/>
  <c r="F52" i="4"/>
  <c r="E50" i="4"/>
  <c r="J18" i="4"/>
  <c r="E18" i="4"/>
  <c r="F55" i="4" s="1"/>
  <c r="J17" i="4"/>
  <c r="J12" i="4"/>
  <c r="J78" i="4" s="1"/>
  <c r="E7" i="4"/>
  <c r="E74" i="4" s="1"/>
  <c r="J94" i="3"/>
  <c r="J37" i="3"/>
  <c r="J36" i="3"/>
  <c r="AY56" i="1"/>
  <c r="J35" i="3"/>
  <c r="AX56" i="1" s="1"/>
  <c r="BI815" i="3"/>
  <c r="BH815" i="3"/>
  <c r="BG815" i="3"/>
  <c r="BF815" i="3"/>
  <c r="T815" i="3"/>
  <c r="R815" i="3"/>
  <c r="P815" i="3"/>
  <c r="BI811" i="3"/>
  <c r="BH811" i="3"/>
  <c r="BG811" i="3"/>
  <c r="BF811" i="3"/>
  <c r="T811" i="3"/>
  <c r="R811" i="3"/>
  <c r="P811" i="3"/>
  <c r="BI807" i="3"/>
  <c r="BH807" i="3"/>
  <c r="BG807" i="3"/>
  <c r="BF807" i="3"/>
  <c r="T807" i="3"/>
  <c r="R807" i="3"/>
  <c r="P807" i="3"/>
  <c r="BI803" i="3"/>
  <c r="BH803" i="3"/>
  <c r="BG803" i="3"/>
  <c r="BF803" i="3"/>
  <c r="T803" i="3"/>
  <c r="R803" i="3"/>
  <c r="P803" i="3"/>
  <c r="BI799" i="3"/>
  <c r="BH799" i="3"/>
  <c r="BG799" i="3"/>
  <c r="BF799" i="3"/>
  <c r="T799" i="3"/>
  <c r="R799" i="3"/>
  <c r="P799" i="3"/>
  <c r="BI797" i="3"/>
  <c r="BH797" i="3"/>
  <c r="BG797" i="3"/>
  <c r="BF797" i="3"/>
  <c r="T797" i="3"/>
  <c r="R797" i="3"/>
  <c r="P797" i="3"/>
  <c r="BI793" i="3"/>
  <c r="BH793" i="3"/>
  <c r="BG793" i="3"/>
  <c r="BF793" i="3"/>
  <c r="T793" i="3"/>
  <c r="R793" i="3"/>
  <c r="P793" i="3"/>
  <c r="BI789" i="3"/>
  <c r="BH789" i="3"/>
  <c r="BG789" i="3"/>
  <c r="BF789" i="3"/>
  <c r="T789" i="3"/>
  <c r="R789" i="3"/>
  <c r="P789" i="3"/>
  <c r="BI785" i="3"/>
  <c r="BH785" i="3"/>
  <c r="BG785" i="3"/>
  <c r="BF785" i="3"/>
  <c r="T785" i="3"/>
  <c r="R785" i="3"/>
  <c r="P785" i="3"/>
  <c r="BI781" i="3"/>
  <c r="BH781" i="3"/>
  <c r="BG781" i="3"/>
  <c r="BF781" i="3"/>
  <c r="T781" i="3"/>
  <c r="R781" i="3"/>
  <c r="P781" i="3"/>
  <c r="BI779" i="3"/>
  <c r="BH779" i="3"/>
  <c r="BG779" i="3"/>
  <c r="BF779" i="3"/>
  <c r="T779" i="3"/>
  <c r="R779" i="3"/>
  <c r="P779" i="3"/>
  <c r="BI775" i="3"/>
  <c r="BH775" i="3"/>
  <c r="BG775" i="3"/>
  <c r="BF775" i="3"/>
  <c r="T775" i="3"/>
  <c r="R775" i="3"/>
  <c r="P775" i="3"/>
  <c r="BI773" i="3"/>
  <c r="BH773" i="3"/>
  <c r="BG773" i="3"/>
  <c r="BF773" i="3"/>
  <c r="T773" i="3"/>
  <c r="R773" i="3"/>
  <c r="P773" i="3"/>
  <c r="BI769" i="3"/>
  <c r="BH769" i="3"/>
  <c r="BG769" i="3"/>
  <c r="BF769" i="3"/>
  <c r="T769" i="3"/>
  <c r="R769" i="3"/>
  <c r="P769" i="3"/>
  <c r="BI765" i="3"/>
  <c r="BH765" i="3"/>
  <c r="BG765" i="3"/>
  <c r="BF765" i="3"/>
  <c r="T765" i="3"/>
  <c r="R765" i="3"/>
  <c r="P765" i="3"/>
  <c r="BI761" i="3"/>
  <c r="BH761" i="3"/>
  <c r="BG761" i="3"/>
  <c r="BF761" i="3"/>
  <c r="T761" i="3"/>
  <c r="R761" i="3"/>
  <c r="P761" i="3"/>
  <c r="BI757" i="3"/>
  <c r="BH757" i="3"/>
  <c r="BG757" i="3"/>
  <c r="BF757" i="3"/>
  <c r="T757" i="3"/>
  <c r="R757" i="3"/>
  <c r="P757" i="3"/>
  <c r="BI752" i="3"/>
  <c r="BH752" i="3"/>
  <c r="BG752" i="3"/>
  <c r="BF752" i="3"/>
  <c r="T752" i="3"/>
  <c r="R752" i="3"/>
  <c r="P752" i="3"/>
  <c r="BI748" i="3"/>
  <c r="BH748" i="3"/>
  <c r="BG748" i="3"/>
  <c r="BF748" i="3"/>
  <c r="T748" i="3"/>
  <c r="R748" i="3"/>
  <c r="P748" i="3"/>
  <c r="BI744" i="3"/>
  <c r="BH744" i="3"/>
  <c r="BG744" i="3"/>
  <c r="BF744" i="3"/>
  <c r="T744" i="3"/>
  <c r="R744" i="3"/>
  <c r="P744" i="3"/>
  <c r="BI740" i="3"/>
  <c r="BH740" i="3"/>
  <c r="BG740" i="3"/>
  <c r="BF740" i="3"/>
  <c r="T740" i="3"/>
  <c r="R740" i="3"/>
  <c r="P740" i="3"/>
  <c r="BI736" i="3"/>
  <c r="BH736" i="3"/>
  <c r="BG736" i="3"/>
  <c r="BF736" i="3"/>
  <c r="T736" i="3"/>
  <c r="R736" i="3"/>
  <c r="P736" i="3"/>
  <c r="BI732" i="3"/>
  <c r="BH732" i="3"/>
  <c r="BG732" i="3"/>
  <c r="BF732" i="3"/>
  <c r="T732" i="3"/>
  <c r="R732" i="3"/>
  <c r="P732" i="3"/>
  <c r="BI728" i="3"/>
  <c r="BH728" i="3"/>
  <c r="BG728" i="3"/>
  <c r="BF728" i="3"/>
  <c r="T728" i="3"/>
  <c r="R728" i="3"/>
  <c r="P728" i="3"/>
  <c r="BI726" i="3"/>
  <c r="BH726" i="3"/>
  <c r="BG726" i="3"/>
  <c r="BF726" i="3"/>
  <c r="T726" i="3"/>
  <c r="R726" i="3"/>
  <c r="P726" i="3"/>
  <c r="BI724" i="3"/>
  <c r="BH724" i="3"/>
  <c r="BG724" i="3"/>
  <c r="BF724" i="3"/>
  <c r="T724" i="3"/>
  <c r="R724" i="3"/>
  <c r="P724" i="3"/>
  <c r="BI722" i="3"/>
  <c r="BH722" i="3"/>
  <c r="BG722" i="3"/>
  <c r="BF722" i="3"/>
  <c r="T722" i="3"/>
  <c r="R722" i="3"/>
  <c r="P722" i="3"/>
  <c r="BI720" i="3"/>
  <c r="BH720" i="3"/>
  <c r="BG720" i="3"/>
  <c r="BF720" i="3"/>
  <c r="T720" i="3"/>
  <c r="R720" i="3"/>
  <c r="P720" i="3"/>
  <c r="BI718" i="3"/>
  <c r="BH718" i="3"/>
  <c r="BG718" i="3"/>
  <c r="BF718" i="3"/>
  <c r="T718" i="3"/>
  <c r="R718" i="3"/>
  <c r="P718" i="3"/>
  <c r="BI716" i="3"/>
  <c r="BH716" i="3"/>
  <c r="BG716" i="3"/>
  <c r="BF716" i="3"/>
  <c r="T716" i="3"/>
  <c r="R716" i="3"/>
  <c r="P716" i="3"/>
  <c r="BI714" i="3"/>
  <c r="BH714" i="3"/>
  <c r="BG714" i="3"/>
  <c r="BF714" i="3"/>
  <c r="T714" i="3"/>
  <c r="R714" i="3"/>
  <c r="P714" i="3"/>
  <c r="BI712" i="3"/>
  <c r="BH712" i="3"/>
  <c r="BG712" i="3"/>
  <c r="BF712" i="3"/>
  <c r="T712" i="3"/>
  <c r="R712" i="3"/>
  <c r="P712" i="3"/>
  <c r="BI710" i="3"/>
  <c r="BH710" i="3"/>
  <c r="BG710" i="3"/>
  <c r="BF710" i="3"/>
  <c r="T710" i="3"/>
  <c r="R710" i="3"/>
  <c r="P710" i="3"/>
  <c r="BI708" i="3"/>
  <c r="BH708" i="3"/>
  <c r="BG708" i="3"/>
  <c r="BF708" i="3"/>
  <c r="T708" i="3"/>
  <c r="R708" i="3"/>
  <c r="P708" i="3"/>
  <c r="BI704" i="3"/>
  <c r="BH704" i="3"/>
  <c r="BG704" i="3"/>
  <c r="BF704" i="3"/>
  <c r="T704" i="3"/>
  <c r="R704" i="3"/>
  <c r="P704" i="3"/>
  <c r="BI700" i="3"/>
  <c r="BH700" i="3"/>
  <c r="BG700" i="3"/>
  <c r="BF700" i="3"/>
  <c r="T700" i="3"/>
  <c r="R700" i="3"/>
  <c r="P700" i="3"/>
  <c r="BI696" i="3"/>
  <c r="BH696" i="3"/>
  <c r="BG696" i="3"/>
  <c r="BF696" i="3"/>
  <c r="T696" i="3"/>
  <c r="R696" i="3"/>
  <c r="P696" i="3"/>
  <c r="BI692" i="3"/>
  <c r="BH692" i="3"/>
  <c r="BG692" i="3"/>
  <c r="BF692" i="3"/>
  <c r="T692" i="3"/>
  <c r="R692" i="3"/>
  <c r="P692" i="3"/>
  <c r="BI688" i="3"/>
  <c r="BH688" i="3"/>
  <c r="BG688" i="3"/>
  <c r="BF688" i="3"/>
  <c r="T688" i="3"/>
  <c r="R688" i="3"/>
  <c r="P688" i="3"/>
  <c r="BI683" i="3"/>
  <c r="BH683" i="3"/>
  <c r="BG683" i="3"/>
  <c r="BF683" i="3"/>
  <c r="T683" i="3"/>
  <c r="R683" i="3"/>
  <c r="P683" i="3"/>
  <c r="BI679" i="3"/>
  <c r="BH679" i="3"/>
  <c r="BG679" i="3"/>
  <c r="BF679" i="3"/>
  <c r="T679" i="3"/>
  <c r="R679" i="3"/>
  <c r="P679" i="3"/>
  <c r="BI675" i="3"/>
  <c r="BH675" i="3"/>
  <c r="BG675" i="3"/>
  <c r="BF675" i="3"/>
  <c r="T675" i="3"/>
  <c r="R675" i="3"/>
  <c r="P675" i="3"/>
  <c r="BI671" i="3"/>
  <c r="BH671" i="3"/>
  <c r="BG671" i="3"/>
  <c r="BF671" i="3"/>
  <c r="T671" i="3"/>
  <c r="R671" i="3"/>
  <c r="P671" i="3"/>
  <c r="BI667" i="3"/>
  <c r="BH667" i="3"/>
  <c r="BG667" i="3"/>
  <c r="BF667" i="3"/>
  <c r="T667" i="3"/>
  <c r="R667" i="3"/>
  <c r="P667" i="3"/>
  <c r="BI663" i="3"/>
  <c r="BH663" i="3"/>
  <c r="BG663" i="3"/>
  <c r="BF663" i="3"/>
  <c r="T663" i="3"/>
  <c r="R663" i="3"/>
  <c r="P663" i="3"/>
  <c r="BI659" i="3"/>
  <c r="BH659" i="3"/>
  <c r="BG659" i="3"/>
  <c r="BF659" i="3"/>
  <c r="T659" i="3"/>
  <c r="R659" i="3"/>
  <c r="P659" i="3"/>
  <c r="BI657" i="3"/>
  <c r="BH657" i="3"/>
  <c r="BG657" i="3"/>
  <c r="BF657" i="3"/>
  <c r="T657" i="3"/>
  <c r="R657" i="3"/>
  <c r="P657" i="3"/>
  <c r="BI655" i="3"/>
  <c r="BH655" i="3"/>
  <c r="BG655" i="3"/>
  <c r="BF655" i="3"/>
  <c r="T655" i="3"/>
  <c r="R655" i="3"/>
  <c r="P655" i="3"/>
  <c r="BI653" i="3"/>
  <c r="BH653" i="3"/>
  <c r="BG653" i="3"/>
  <c r="BF653" i="3"/>
  <c r="T653" i="3"/>
  <c r="R653" i="3"/>
  <c r="P653" i="3"/>
  <c r="BI651" i="3"/>
  <c r="BH651" i="3"/>
  <c r="BG651" i="3"/>
  <c r="BF651" i="3"/>
  <c r="T651" i="3"/>
  <c r="R651" i="3"/>
  <c r="P651" i="3"/>
  <c r="BI649" i="3"/>
  <c r="BH649" i="3"/>
  <c r="BG649" i="3"/>
  <c r="BF649" i="3"/>
  <c r="T649" i="3"/>
  <c r="R649" i="3"/>
  <c r="P649" i="3"/>
  <c r="BI647" i="3"/>
  <c r="BH647" i="3"/>
  <c r="BG647" i="3"/>
  <c r="BF647" i="3"/>
  <c r="T647" i="3"/>
  <c r="R647" i="3"/>
  <c r="P647" i="3"/>
  <c r="BI645" i="3"/>
  <c r="BH645" i="3"/>
  <c r="BG645" i="3"/>
  <c r="BF645" i="3"/>
  <c r="T645" i="3"/>
  <c r="R645" i="3"/>
  <c r="P645" i="3"/>
  <c r="BI643" i="3"/>
  <c r="BH643" i="3"/>
  <c r="BG643" i="3"/>
  <c r="BF643" i="3"/>
  <c r="T643" i="3"/>
  <c r="R643" i="3"/>
  <c r="P643" i="3"/>
  <c r="BI641" i="3"/>
  <c r="BH641" i="3"/>
  <c r="BG641" i="3"/>
  <c r="BF641" i="3"/>
  <c r="T641" i="3"/>
  <c r="R641" i="3"/>
  <c r="P641" i="3"/>
  <c r="BI639" i="3"/>
  <c r="BH639" i="3"/>
  <c r="BG639" i="3"/>
  <c r="BF639" i="3"/>
  <c r="T639" i="3"/>
  <c r="R639" i="3"/>
  <c r="P639" i="3"/>
  <c r="BI637" i="3"/>
  <c r="BH637" i="3"/>
  <c r="BG637" i="3"/>
  <c r="BF637" i="3"/>
  <c r="T637" i="3"/>
  <c r="R637" i="3"/>
  <c r="P637" i="3"/>
  <c r="BI635" i="3"/>
  <c r="BH635" i="3"/>
  <c r="BG635" i="3"/>
  <c r="BF635" i="3"/>
  <c r="T635" i="3"/>
  <c r="R635" i="3"/>
  <c r="P635" i="3"/>
  <c r="BI633" i="3"/>
  <c r="BH633" i="3"/>
  <c r="BG633" i="3"/>
  <c r="BF633" i="3"/>
  <c r="T633" i="3"/>
  <c r="R633" i="3"/>
  <c r="P633" i="3"/>
  <c r="BI631" i="3"/>
  <c r="BH631" i="3"/>
  <c r="BG631" i="3"/>
  <c r="BF631" i="3"/>
  <c r="T631" i="3"/>
  <c r="R631" i="3"/>
  <c r="P631" i="3"/>
  <c r="BI627" i="3"/>
  <c r="BH627" i="3"/>
  <c r="BG627" i="3"/>
  <c r="BF627" i="3"/>
  <c r="T627" i="3"/>
  <c r="R627" i="3"/>
  <c r="P627" i="3"/>
  <c r="BI623" i="3"/>
  <c r="BH623" i="3"/>
  <c r="BG623" i="3"/>
  <c r="BF623" i="3"/>
  <c r="T623" i="3"/>
  <c r="R623" i="3"/>
  <c r="P623" i="3"/>
  <c r="BI619" i="3"/>
  <c r="BH619" i="3"/>
  <c r="BG619" i="3"/>
  <c r="BF619" i="3"/>
  <c r="T619" i="3"/>
  <c r="R619" i="3"/>
  <c r="P619" i="3"/>
  <c r="BI615" i="3"/>
  <c r="BH615" i="3"/>
  <c r="BG615" i="3"/>
  <c r="BF615" i="3"/>
  <c r="T615" i="3"/>
  <c r="R615" i="3"/>
  <c r="P615" i="3"/>
  <c r="BI611" i="3"/>
  <c r="BH611" i="3"/>
  <c r="BG611" i="3"/>
  <c r="BF611" i="3"/>
  <c r="T611" i="3"/>
  <c r="R611" i="3"/>
  <c r="P611" i="3"/>
  <c r="BI606" i="3"/>
  <c r="BH606" i="3"/>
  <c r="BG606" i="3"/>
  <c r="BF606" i="3"/>
  <c r="T606" i="3"/>
  <c r="R606" i="3"/>
  <c r="P606" i="3"/>
  <c r="BI602" i="3"/>
  <c r="BH602" i="3"/>
  <c r="BG602" i="3"/>
  <c r="BF602" i="3"/>
  <c r="T602" i="3"/>
  <c r="R602" i="3"/>
  <c r="P602" i="3"/>
  <c r="BI597" i="3"/>
  <c r="BH597" i="3"/>
  <c r="BG597" i="3"/>
  <c r="BF597" i="3"/>
  <c r="T597" i="3"/>
  <c r="R597" i="3"/>
  <c r="P597" i="3"/>
  <c r="BI593" i="3"/>
  <c r="BH593" i="3"/>
  <c r="BG593" i="3"/>
  <c r="BF593" i="3"/>
  <c r="T593" i="3"/>
  <c r="R593" i="3"/>
  <c r="P593" i="3"/>
  <c r="BI589" i="3"/>
  <c r="BH589" i="3"/>
  <c r="BG589" i="3"/>
  <c r="BF589" i="3"/>
  <c r="T589" i="3"/>
  <c r="R589" i="3"/>
  <c r="P589" i="3"/>
  <c r="BI587" i="3"/>
  <c r="BH587" i="3"/>
  <c r="BG587" i="3"/>
  <c r="BF587" i="3"/>
  <c r="T587" i="3"/>
  <c r="R587" i="3"/>
  <c r="P587" i="3"/>
  <c r="BI583" i="3"/>
  <c r="BH583" i="3"/>
  <c r="BG583" i="3"/>
  <c r="BF583" i="3"/>
  <c r="T583" i="3"/>
  <c r="R583" i="3"/>
  <c r="P583" i="3"/>
  <c r="BI579" i="3"/>
  <c r="BH579" i="3"/>
  <c r="BG579" i="3"/>
  <c r="BF579" i="3"/>
  <c r="T579" i="3"/>
  <c r="R579" i="3"/>
  <c r="P579" i="3"/>
  <c r="BI575" i="3"/>
  <c r="BH575" i="3"/>
  <c r="BG575" i="3"/>
  <c r="BF575" i="3"/>
  <c r="T575" i="3"/>
  <c r="R575" i="3"/>
  <c r="P575" i="3"/>
  <c r="BI571" i="3"/>
  <c r="BH571" i="3"/>
  <c r="BG571" i="3"/>
  <c r="BF571" i="3"/>
  <c r="T571" i="3"/>
  <c r="R571" i="3"/>
  <c r="P571" i="3"/>
  <c r="BI569" i="3"/>
  <c r="BH569" i="3"/>
  <c r="BG569" i="3"/>
  <c r="BF569" i="3"/>
  <c r="T569" i="3"/>
  <c r="R569" i="3"/>
  <c r="P569" i="3"/>
  <c r="BI565" i="3"/>
  <c r="BH565" i="3"/>
  <c r="BG565" i="3"/>
  <c r="BF565" i="3"/>
  <c r="T565" i="3"/>
  <c r="R565" i="3"/>
  <c r="P565" i="3"/>
  <c r="BI563" i="3"/>
  <c r="BH563" i="3"/>
  <c r="BG563" i="3"/>
  <c r="BF563" i="3"/>
  <c r="T563" i="3"/>
  <c r="R563" i="3"/>
  <c r="P563" i="3"/>
  <c r="BI559" i="3"/>
  <c r="BH559" i="3"/>
  <c r="BG559" i="3"/>
  <c r="BF559" i="3"/>
  <c r="T559" i="3"/>
  <c r="R559" i="3"/>
  <c r="P559" i="3"/>
  <c r="BI555" i="3"/>
  <c r="BH555" i="3"/>
  <c r="BG555" i="3"/>
  <c r="BF555" i="3"/>
  <c r="T555" i="3"/>
  <c r="R555" i="3"/>
  <c r="P555" i="3"/>
  <c r="BI551" i="3"/>
  <c r="BH551" i="3"/>
  <c r="BG551" i="3"/>
  <c r="BF551" i="3"/>
  <c r="T551" i="3"/>
  <c r="R551" i="3"/>
  <c r="P551" i="3"/>
  <c r="BI547" i="3"/>
  <c r="BH547" i="3"/>
  <c r="BG547" i="3"/>
  <c r="BF547" i="3"/>
  <c r="T547" i="3"/>
  <c r="R547" i="3"/>
  <c r="P547" i="3"/>
  <c r="BI542" i="3"/>
  <c r="BH542" i="3"/>
  <c r="BG542" i="3"/>
  <c r="BF542" i="3"/>
  <c r="T542" i="3"/>
  <c r="R542" i="3"/>
  <c r="P542" i="3"/>
  <c r="BI538" i="3"/>
  <c r="BH538" i="3"/>
  <c r="BG538" i="3"/>
  <c r="BF538" i="3"/>
  <c r="T538" i="3"/>
  <c r="R538" i="3"/>
  <c r="P538" i="3"/>
  <c r="BI534" i="3"/>
  <c r="BH534" i="3"/>
  <c r="BG534" i="3"/>
  <c r="BF534" i="3"/>
  <c r="T534" i="3"/>
  <c r="R534" i="3"/>
  <c r="P534" i="3"/>
  <c r="BI530" i="3"/>
  <c r="BH530" i="3"/>
  <c r="BG530" i="3"/>
  <c r="BF530" i="3"/>
  <c r="T530" i="3"/>
  <c r="R530" i="3"/>
  <c r="P530" i="3"/>
  <c r="BI526" i="3"/>
  <c r="BH526" i="3"/>
  <c r="BG526" i="3"/>
  <c r="BF526" i="3"/>
  <c r="T526" i="3"/>
  <c r="R526" i="3"/>
  <c r="P526" i="3"/>
  <c r="BI522" i="3"/>
  <c r="BH522" i="3"/>
  <c r="BG522" i="3"/>
  <c r="BF522" i="3"/>
  <c r="T522" i="3"/>
  <c r="R522" i="3"/>
  <c r="P522" i="3"/>
  <c r="BI518" i="3"/>
  <c r="BH518" i="3"/>
  <c r="BG518" i="3"/>
  <c r="BF518" i="3"/>
  <c r="T518" i="3"/>
  <c r="R518" i="3"/>
  <c r="P518" i="3"/>
  <c r="BI516" i="3"/>
  <c r="BH516" i="3"/>
  <c r="BG516" i="3"/>
  <c r="BF516" i="3"/>
  <c r="T516" i="3"/>
  <c r="R516" i="3"/>
  <c r="P516" i="3"/>
  <c r="BI514" i="3"/>
  <c r="BH514" i="3"/>
  <c r="BG514" i="3"/>
  <c r="BF514" i="3"/>
  <c r="T514" i="3"/>
  <c r="R514" i="3"/>
  <c r="P514" i="3"/>
  <c r="BI512" i="3"/>
  <c r="BH512" i="3"/>
  <c r="BG512" i="3"/>
  <c r="BF512" i="3"/>
  <c r="T512" i="3"/>
  <c r="R512" i="3"/>
  <c r="P512" i="3"/>
  <c r="BI510" i="3"/>
  <c r="BH510" i="3"/>
  <c r="BG510" i="3"/>
  <c r="BF510" i="3"/>
  <c r="T510" i="3"/>
  <c r="R510" i="3"/>
  <c r="P510" i="3"/>
  <c r="BI508" i="3"/>
  <c r="BH508" i="3"/>
  <c r="BG508" i="3"/>
  <c r="BF508" i="3"/>
  <c r="T508" i="3"/>
  <c r="R508" i="3"/>
  <c r="P508" i="3"/>
  <c r="BI506" i="3"/>
  <c r="BH506" i="3"/>
  <c r="BG506" i="3"/>
  <c r="BF506" i="3"/>
  <c r="T506" i="3"/>
  <c r="R506" i="3"/>
  <c r="P506" i="3"/>
  <c r="BI504" i="3"/>
  <c r="BH504" i="3"/>
  <c r="BG504" i="3"/>
  <c r="BF504" i="3"/>
  <c r="T504" i="3"/>
  <c r="R504" i="3"/>
  <c r="P504" i="3"/>
  <c r="BI502" i="3"/>
  <c r="BH502" i="3"/>
  <c r="BG502" i="3"/>
  <c r="BF502" i="3"/>
  <c r="T502" i="3"/>
  <c r="R502" i="3"/>
  <c r="P502" i="3"/>
  <c r="BI500" i="3"/>
  <c r="BH500" i="3"/>
  <c r="BG500" i="3"/>
  <c r="BF500" i="3"/>
  <c r="T500" i="3"/>
  <c r="R500" i="3"/>
  <c r="P500" i="3"/>
  <c r="BI496" i="3"/>
  <c r="BH496" i="3"/>
  <c r="BG496" i="3"/>
  <c r="BF496" i="3"/>
  <c r="T496" i="3"/>
  <c r="R496" i="3"/>
  <c r="P496" i="3"/>
  <c r="BI492" i="3"/>
  <c r="BH492" i="3"/>
  <c r="BG492" i="3"/>
  <c r="BF492" i="3"/>
  <c r="T492" i="3"/>
  <c r="R492" i="3"/>
  <c r="P492" i="3"/>
  <c r="BI488" i="3"/>
  <c r="BH488" i="3"/>
  <c r="BG488" i="3"/>
  <c r="BF488" i="3"/>
  <c r="T488" i="3"/>
  <c r="R488" i="3"/>
  <c r="P488" i="3"/>
  <c r="BI484" i="3"/>
  <c r="BH484" i="3"/>
  <c r="BG484" i="3"/>
  <c r="BF484" i="3"/>
  <c r="T484" i="3"/>
  <c r="R484" i="3"/>
  <c r="P484" i="3"/>
  <c r="BI480" i="3"/>
  <c r="BH480" i="3"/>
  <c r="BG480" i="3"/>
  <c r="BF480" i="3"/>
  <c r="T480" i="3"/>
  <c r="R480" i="3"/>
  <c r="P480" i="3"/>
  <c r="BI476" i="3"/>
  <c r="BH476" i="3"/>
  <c r="BG476" i="3"/>
  <c r="BF476" i="3"/>
  <c r="T476" i="3"/>
  <c r="R476" i="3"/>
  <c r="P476" i="3"/>
  <c r="BI471" i="3"/>
  <c r="BH471" i="3"/>
  <c r="BG471" i="3"/>
  <c r="BF471" i="3"/>
  <c r="T471" i="3"/>
  <c r="R471" i="3"/>
  <c r="P471" i="3"/>
  <c r="BI467" i="3"/>
  <c r="BH467" i="3"/>
  <c r="BG467" i="3"/>
  <c r="BF467" i="3"/>
  <c r="T467" i="3"/>
  <c r="R467" i="3"/>
  <c r="P467" i="3"/>
  <c r="BI463" i="3"/>
  <c r="BH463" i="3"/>
  <c r="BG463" i="3"/>
  <c r="BF463" i="3"/>
  <c r="T463" i="3"/>
  <c r="R463" i="3"/>
  <c r="P463" i="3"/>
  <c r="BI461" i="3"/>
  <c r="BH461" i="3"/>
  <c r="BG461" i="3"/>
  <c r="BF461" i="3"/>
  <c r="T461" i="3"/>
  <c r="R461" i="3"/>
  <c r="P461" i="3"/>
  <c r="BI457" i="3"/>
  <c r="BH457" i="3"/>
  <c r="BG457" i="3"/>
  <c r="BF457" i="3"/>
  <c r="T457" i="3"/>
  <c r="R457" i="3"/>
  <c r="P457" i="3"/>
  <c r="BI453" i="3"/>
  <c r="BH453" i="3"/>
  <c r="BG453" i="3"/>
  <c r="BF453" i="3"/>
  <c r="T453" i="3"/>
  <c r="R453" i="3"/>
  <c r="P453" i="3"/>
  <c r="BI449" i="3"/>
  <c r="BH449" i="3"/>
  <c r="BG449" i="3"/>
  <c r="BF449" i="3"/>
  <c r="T449" i="3"/>
  <c r="R449" i="3"/>
  <c r="P449" i="3"/>
  <c r="BI445" i="3"/>
  <c r="BH445" i="3"/>
  <c r="BG445" i="3"/>
  <c r="BF445" i="3"/>
  <c r="T445" i="3"/>
  <c r="R445" i="3"/>
  <c r="P445" i="3"/>
  <c r="BI443" i="3"/>
  <c r="BH443" i="3"/>
  <c r="BG443" i="3"/>
  <c r="BF443" i="3"/>
  <c r="T443" i="3"/>
  <c r="R443" i="3"/>
  <c r="P443" i="3"/>
  <c r="BI439" i="3"/>
  <c r="BH439" i="3"/>
  <c r="BG439" i="3"/>
  <c r="BF439" i="3"/>
  <c r="T439" i="3"/>
  <c r="R439" i="3"/>
  <c r="P439" i="3"/>
  <c r="BI437" i="3"/>
  <c r="BH437" i="3"/>
  <c r="BG437" i="3"/>
  <c r="BF437" i="3"/>
  <c r="T437" i="3"/>
  <c r="R437" i="3"/>
  <c r="P437" i="3"/>
  <c r="BI433" i="3"/>
  <c r="BH433" i="3"/>
  <c r="BG433" i="3"/>
  <c r="BF433" i="3"/>
  <c r="T433" i="3"/>
  <c r="R433" i="3"/>
  <c r="P433" i="3"/>
  <c r="BI429" i="3"/>
  <c r="BH429" i="3"/>
  <c r="BG429" i="3"/>
  <c r="BF429" i="3"/>
  <c r="T429" i="3"/>
  <c r="R429" i="3"/>
  <c r="P429" i="3"/>
  <c r="BI425" i="3"/>
  <c r="BH425" i="3"/>
  <c r="BG425" i="3"/>
  <c r="BF425" i="3"/>
  <c r="T425" i="3"/>
  <c r="R425" i="3"/>
  <c r="P425" i="3"/>
  <c r="BI421" i="3"/>
  <c r="BH421" i="3"/>
  <c r="BG421" i="3"/>
  <c r="BF421" i="3"/>
  <c r="T421" i="3"/>
  <c r="R421" i="3"/>
  <c r="P421" i="3"/>
  <c r="BI417" i="3"/>
  <c r="BH417" i="3"/>
  <c r="BG417" i="3"/>
  <c r="BF417" i="3"/>
  <c r="T417" i="3"/>
  <c r="R417" i="3"/>
  <c r="P417" i="3"/>
  <c r="BI413" i="3"/>
  <c r="BH413" i="3"/>
  <c r="BG413" i="3"/>
  <c r="BF413" i="3"/>
  <c r="T413" i="3"/>
  <c r="R413" i="3"/>
  <c r="P413" i="3"/>
  <c r="BI409" i="3"/>
  <c r="BH409" i="3"/>
  <c r="BG409" i="3"/>
  <c r="BF409" i="3"/>
  <c r="T409" i="3"/>
  <c r="R409" i="3"/>
  <c r="P409" i="3"/>
  <c r="BI404" i="3"/>
  <c r="BH404" i="3"/>
  <c r="BG404" i="3"/>
  <c r="BF404" i="3"/>
  <c r="T404" i="3"/>
  <c r="R404" i="3"/>
  <c r="P404" i="3"/>
  <c r="BI400" i="3"/>
  <c r="BH400" i="3"/>
  <c r="BG400" i="3"/>
  <c r="BF400" i="3"/>
  <c r="T400" i="3"/>
  <c r="R400" i="3"/>
  <c r="P400" i="3"/>
  <c r="BI396" i="3"/>
  <c r="BH396" i="3"/>
  <c r="BG396" i="3"/>
  <c r="BF396" i="3"/>
  <c r="T396" i="3"/>
  <c r="R396" i="3"/>
  <c r="P396" i="3"/>
  <c r="BI392" i="3"/>
  <c r="BH392" i="3"/>
  <c r="BG392" i="3"/>
  <c r="BF392" i="3"/>
  <c r="T392" i="3"/>
  <c r="R392" i="3"/>
  <c r="P392" i="3"/>
  <c r="BI388" i="3"/>
  <c r="BH388" i="3"/>
  <c r="BG388" i="3"/>
  <c r="BF388" i="3"/>
  <c r="T388" i="3"/>
  <c r="R388" i="3"/>
  <c r="P388" i="3"/>
  <c r="BI384" i="3"/>
  <c r="BH384" i="3"/>
  <c r="BG384" i="3"/>
  <c r="BF384" i="3"/>
  <c r="T384" i="3"/>
  <c r="R384" i="3"/>
  <c r="P384" i="3"/>
  <c r="BI380" i="3"/>
  <c r="BH380" i="3"/>
  <c r="BG380" i="3"/>
  <c r="BF380" i="3"/>
  <c r="T380" i="3"/>
  <c r="R380" i="3"/>
  <c r="P380" i="3"/>
  <c r="BI378" i="3"/>
  <c r="BH378" i="3"/>
  <c r="BG378" i="3"/>
  <c r="BF378" i="3"/>
  <c r="T378" i="3"/>
  <c r="R378" i="3"/>
  <c r="P378" i="3"/>
  <c r="BI376" i="3"/>
  <c r="BH376" i="3"/>
  <c r="BG376" i="3"/>
  <c r="BF376" i="3"/>
  <c r="T376" i="3"/>
  <c r="R376" i="3"/>
  <c r="P376" i="3"/>
  <c r="BI374" i="3"/>
  <c r="BH374" i="3"/>
  <c r="BG374" i="3"/>
  <c r="BF374" i="3"/>
  <c r="T374" i="3"/>
  <c r="R374" i="3"/>
  <c r="P374" i="3"/>
  <c r="BI372" i="3"/>
  <c r="BH372" i="3"/>
  <c r="BG372" i="3"/>
  <c r="BF372" i="3"/>
  <c r="T372" i="3"/>
  <c r="R372" i="3"/>
  <c r="P372" i="3"/>
  <c r="BI370" i="3"/>
  <c r="BH370" i="3"/>
  <c r="BG370" i="3"/>
  <c r="BF370" i="3"/>
  <c r="T370" i="3"/>
  <c r="R370" i="3"/>
  <c r="P370" i="3"/>
  <c r="BI368" i="3"/>
  <c r="BH368" i="3"/>
  <c r="BG368" i="3"/>
  <c r="BF368" i="3"/>
  <c r="T368" i="3"/>
  <c r="R368" i="3"/>
  <c r="P368" i="3"/>
  <c r="BI366" i="3"/>
  <c r="BH366" i="3"/>
  <c r="BG366" i="3"/>
  <c r="BF366" i="3"/>
  <c r="T366" i="3"/>
  <c r="R366" i="3"/>
  <c r="P366" i="3"/>
  <c r="BI364" i="3"/>
  <c r="BH364" i="3"/>
  <c r="BG364" i="3"/>
  <c r="BF364" i="3"/>
  <c r="T364" i="3"/>
  <c r="R364" i="3"/>
  <c r="P364" i="3"/>
  <c r="BI362" i="3"/>
  <c r="BH362" i="3"/>
  <c r="BG362" i="3"/>
  <c r="BF362" i="3"/>
  <c r="T362" i="3"/>
  <c r="R362" i="3"/>
  <c r="P362" i="3"/>
  <c r="BI358" i="3"/>
  <c r="BH358" i="3"/>
  <c r="BG358" i="3"/>
  <c r="BF358" i="3"/>
  <c r="T358" i="3"/>
  <c r="R358" i="3"/>
  <c r="P358" i="3"/>
  <c r="BI354" i="3"/>
  <c r="BH354" i="3"/>
  <c r="BG354" i="3"/>
  <c r="BF354" i="3"/>
  <c r="T354" i="3"/>
  <c r="R354" i="3"/>
  <c r="P354" i="3"/>
  <c r="BI350" i="3"/>
  <c r="BH350" i="3"/>
  <c r="BG350" i="3"/>
  <c r="BF350" i="3"/>
  <c r="T350" i="3"/>
  <c r="R350" i="3"/>
  <c r="P350" i="3"/>
  <c r="BI346" i="3"/>
  <c r="BH346" i="3"/>
  <c r="BG346" i="3"/>
  <c r="BF346" i="3"/>
  <c r="T346" i="3"/>
  <c r="R346" i="3"/>
  <c r="P346" i="3"/>
  <c r="BI342" i="3"/>
  <c r="BH342" i="3"/>
  <c r="BG342" i="3"/>
  <c r="BF342" i="3"/>
  <c r="T342" i="3"/>
  <c r="R342" i="3"/>
  <c r="P342" i="3"/>
  <c r="BI338" i="3"/>
  <c r="BH338" i="3"/>
  <c r="BG338" i="3"/>
  <c r="BF338" i="3"/>
  <c r="T338" i="3"/>
  <c r="R338" i="3"/>
  <c r="P338" i="3"/>
  <c r="BI333" i="3"/>
  <c r="BH333" i="3"/>
  <c r="BG333" i="3"/>
  <c r="BF333" i="3"/>
  <c r="T333" i="3"/>
  <c r="R333" i="3"/>
  <c r="P333" i="3"/>
  <c r="BI329" i="3"/>
  <c r="BH329" i="3"/>
  <c r="BG329" i="3"/>
  <c r="BF329" i="3"/>
  <c r="T329" i="3"/>
  <c r="R329" i="3"/>
  <c r="P329" i="3"/>
  <c r="BI325" i="3"/>
  <c r="BH325" i="3"/>
  <c r="BG325" i="3"/>
  <c r="BF325" i="3"/>
  <c r="T325" i="3"/>
  <c r="R325" i="3"/>
  <c r="P325" i="3"/>
  <c r="BI323" i="3"/>
  <c r="BH323" i="3"/>
  <c r="BG323" i="3"/>
  <c r="BF323" i="3"/>
  <c r="T323" i="3"/>
  <c r="R323" i="3"/>
  <c r="P323" i="3"/>
  <c r="BI319" i="3"/>
  <c r="BH319" i="3"/>
  <c r="BG319" i="3"/>
  <c r="BF319" i="3"/>
  <c r="T319" i="3"/>
  <c r="R319" i="3"/>
  <c r="P319" i="3"/>
  <c r="BI315" i="3"/>
  <c r="BH315" i="3"/>
  <c r="BG315" i="3"/>
  <c r="BF315" i="3"/>
  <c r="T315" i="3"/>
  <c r="R315" i="3"/>
  <c r="P315" i="3"/>
  <c r="BI311" i="3"/>
  <c r="BH311" i="3"/>
  <c r="BG311" i="3"/>
  <c r="BF311" i="3"/>
  <c r="T311" i="3"/>
  <c r="R311" i="3"/>
  <c r="P311" i="3"/>
  <c r="BI307" i="3"/>
  <c r="BH307" i="3"/>
  <c r="BG307" i="3"/>
  <c r="BF307" i="3"/>
  <c r="T307" i="3"/>
  <c r="R307" i="3"/>
  <c r="P307" i="3"/>
  <c r="BI305" i="3"/>
  <c r="BH305" i="3"/>
  <c r="BG305" i="3"/>
  <c r="BF305" i="3"/>
  <c r="T305" i="3"/>
  <c r="R305" i="3"/>
  <c r="P305" i="3"/>
  <c r="BI301" i="3"/>
  <c r="BH301" i="3"/>
  <c r="BG301" i="3"/>
  <c r="BF301" i="3"/>
  <c r="T301" i="3"/>
  <c r="R301" i="3"/>
  <c r="P301" i="3"/>
  <c r="BI297" i="3"/>
  <c r="BH297" i="3"/>
  <c r="BG297" i="3"/>
  <c r="BF297" i="3"/>
  <c r="T297" i="3"/>
  <c r="R297" i="3"/>
  <c r="P297" i="3"/>
  <c r="BI293" i="3"/>
  <c r="BH293" i="3"/>
  <c r="BG293" i="3"/>
  <c r="BF293" i="3"/>
  <c r="T293" i="3"/>
  <c r="R293" i="3"/>
  <c r="P293" i="3"/>
  <c r="BI289" i="3"/>
  <c r="BH289" i="3"/>
  <c r="BG289" i="3"/>
  <c r="BF289" i="3"/>
  <c r="T289" i="3"/>
  <c r="R289" i="3"/>
  <c r="P289" i="3"/>
  <c r="BI285" i="3"/>
  <c r="BH285" i="3"/>
  <c r="BG285" i="3"/>
  <c r="BF285" i="3"/>
  <c r="T285" i="3"/>
  <c r="R285" i="3"/>
  <c r="P285" i="3"/>
  <c r="BI281" i="3"/>
  <c r="BH281" i="3"/>
  <c r="BG281" i="3"/>
  <c r="BF281" i="3"/>
  <c r="T281" i="3"/>
  <c r="R281" i="3"/>
  <c r="P281" i="3"/>
  <c r="BI276" i="3"/>
  <c r="BH276" i="3"/>
  <c r="BG276" i="3"/>
  <c r="BF276" i="3"/>
  <c r="T276" i="3"/>
  <c r="R276" i="3"/>
  <c r="P276" i="3"/>
  <c r="BI272" i="3"/>
  <c r="BH272" i="3"/>
  <c r="BG272" i="3"/>
  <c r="BF272" i="3"/>
  <c r="T272" i="3"/>
  <c r="R272" i="3"/>
  <c r="P272" i="3"/>
  <c r="BI268" i="3"/>
  <c r="BH268" i="3"/>
  <c r="BG268" i="3"/>
  <c r="BF268" i="3"/>
  <c r="T268" i="3"/>
  <c r="R268" i="3"/>
  <c r="P268" i="3"/>
  <c r="BI266" i="3"/>
  <c r="BH266" i="3"/>
  <c r="BG266" i="3"/>
  <c r="BF266" i="3"/>
  <c r="T266" i="3"/>
  <c r="R266" i="3"/>
  <c r="P266" i="3"/>
  <c r="BI262" i="3"/>
  <c r="BH262" i="3"/>
  <c r="BG262" i="3"/>
  <c r="BF262" i="3"/>
  <c r="T262" i="3"/>
  <c r="R262" i="3"/>
  <c r="P262" i="3"/>
  <c r="BI258" i="3"/>
  <c r="BH258" i="3"/>
  <c r="BG258" i="3"/>
  <c r="BF258" i="3"/>
  <c r="T258" i="3"/>
  <c r="R258" i="3"/>
  <c r="P258" i="3"/>
  <c r="BI254" i="3"/>
  <c r="BH254" i="3"/>
  <c r="BG254" i="3"/>
  <c r="BF254" i="3"/>
  <c r="T254" i="3"/>
  <c r="R254" i="3"/>
  <c r="P254" i="3"/>
  <c r="BI250" i="3"/>
  <c r="BH250" i="3"/>
  <c r="BG250" i="3"/>
  <c r="BF250" i="3"/>
  <c r="T250" i="3"/>
  <c r="R250" i="3"/>
  <c r="P250" i="3"/>
  <c r="BI248" i="3"/>
  <c r="BH248" i="3"/>
  <c r="BG248" i="3"/>
  <c r="BF248" i="3"/>
  <c r="T248" i="3"/>
  <c r="R248" i="3"/>
  <c r="P248" i="3"/>
  <c r="BI244" i="3"/>
  <c r="BH244" i="3"/>
  <c r="BG244" i="3"/>
  <c r="BF244" i="3"/>
  <c r="T244" i="3"/>
  <c r="R244" i="3"/>
  <c r="P244" i="3"/>
  <c r="BI242" i="3"/>
  <c r="BH242" i="3"/>
  <c r="BG242" i="3"/>
  <c r="BF242" i="3"/>
  <c r="T242" i="3"/>
  <c r="R242" i="3"/>
  <c r="P242" i="3"/>
  <c r="BI238" i="3"/>
  <c r="BH238" i="3"/>
  <c r="BG238" i="3"/>
  <c r="BF238" i="3"/>
  <c r="T238" i="3"/>
  <c r="R238" i="3"/>
  <c r="P238" i="3"/>
  <c r="BI234" i="3"/>
  <c r="BH234" i="3"/>
  <c r="BG234" i="3"/>
  <c r="BF234" i="3"/>
  <c r="T234" i="3"/>
  <c r="R234" i="3"/>
  <c r="P234" i="3"/>
  <c r="BI230" i="3"/>
  <c r="BH230" i="3"/>
  <c r="BG230" i="3"/>
  <c r="BF230" i="3"/>
  <c r="T230" i="3"/>
  <c r="R230" i="3"/>
  <c r="P230" i="3"/>
  <c r="BI226" i="3"/>
  <c r="BH226" i="3"/>
  <c r="BG226" i="3"/>
  <c r="BF226" i="3"/>
  <c r="T226" i="3"/>
  <c r="R226" i="3"/>
  <c r="P226" i="3"/>
  <c r="BI221" i="3"/>
  <c r="BH221" i="3"/>
  <c r="BG221" i="3"/>
  <c r="BF221" i="3"/>
  <c r="T221" i="3"/>
  <c r="R221" i="3"/>
  <c r="P221" i="3"/>
  <c r="BI217" i="3"/>
  <c r="BH217" i="3"/>
  <c r="BG217" i="3"/>
  <c r="BF217" i="3"/>
  <c r="T217" i="3"/>
  <c r="R217" i="3"/>
  <c r="P217" i="3"/>
  <c r="BI213" i="3"/>
  <c r="BH213" i="3"/>
  <c r="BG213" i="3"/>
  <c r="BF213" i="3"/>
  <c r="T213" i="3"/>
  <c r="R213" i="3"/>
  <c r="P213" i="3"/>
  <c r="BI211" i="3"/>
  <c r="BH211" i="3"/>
  <c r="BG211" i="3"/>
  <c r="BF211" i="3"/>
  <c r="T211" i="3"/>
  <c r="R211" i="3"/>
  <c r="P211" i="3"/>
  <c r="BI207" i="3"/>
  <c r="BH207" i="3"/>
  <c r="BG207" i="3"/>
  <c r="BF207" i="3"/>
  <c r="T207" i="3"/>
  <c r="R207" i="3"/>
  <c r="P207" i="3"/>
  <c r="BI203" i="3"/>
  <c r="BH203" i="3"/>
  <c r="BG203" i="3"/>
  <c r="BF203" i="3"/>
  <c r="T203" i="3"/>
  <c r="R203" i="3"/>
  <c r="P203" i="3"/>
  <c r="BI199" i="3"/>
  <c r="BH199" i="3"/>
  <c r="BG199" i="3"/>
  <c r="BF199" i="3"/>
  <c r="T199" i="3"/>
  <c r="R199" i="3"/>
  <c r="P199" i="3"/>
  <c r="BI195" i="3"/>
  <c r="BH195" i="3"/>
  <c r="BG195" i="3"/>
  <c r="BF195" i="3"/>
  <c r="T195" i="3"/>
  <c r="R195" i="3"/>
  <c r="P195" i="3"/>
  <c r="BI193" i="3"/>
  <c r="BH193" i="3"/>
  <c r="BG193" i="3"/>
  <c r="BF193" i="3"/>
  <c r="T193" i="3"/>
  <c r="R193" i="3"/>
  <c r="P193" i="3"/>
  <c r="BI189" i="3"/>
  <c r="BH189" i="3"/>
  <c r="BG189" i="3"/>
  <c r="BF189" i="3"/>
  <c r="T189" i="3"/>
  <c r="R189" i="3"/>
  <c r="P189" i="3"/>
  <c r="BI187" i="3"/>
  <c r="BH187" i="3"/>
  <c r="BG187" i="3"/>
  <c r="BF187" i="3"/>
  <c r="T187" i="3"/>
  <c r="R187" i="3"/>
  <c r="P187" i="3"/>
  <c r="BI183" i="3"/>
  <c r="BH183" i="3"/>
  <c r="BG183" i="3"/>
  <c r="BF183" i="3"/>
  <c r="T183" i="3"/>
  <c r="R183" i="3"/>
  <c r="P183" i="3"/>
  <c r="BI181" i="3"/>
  <c r="BH181" i="3"/>
  <c r="BG181" i="3"/>
  <c r="BF181" i="3"/>
  <c r="T181" i="3"/>
  <c r="R181" i="3"/>
  <c r="P181" i="3"/>
  <c r="BI177" i="3"/>
  <c r="BH177" i="3"/>
  <c r="BG177" i="3"/>
  <c r="BF177" i="3"/>
  <c r="T177" i="3"/>
  <c r="R177" i="3"/>
  <c r="P177" i="3"/>
  <c r="BI174" i="3"/>
  <c r="BH174" i="3"/>
  <c r="BG174" i="3"/>
  <c r="BF174" i="3"/>
  <c r="T174" i="3"/>
  <c r="R174" i="3"/>
  <c r="P174" i="3"/>
  <c r="BI172" i="3"/>
  <c r="BH172" i="3"/>
  <c r="BG172" i="3"/>
  <c r="BF172" i="3"/>
  <c r="T172" i="3"/>
  <c r="R172" i="3"/>
  <c r="P172" i="3"/>
  <c r="BI170" i="3"/>
  <c r="BH170" i="3"/>
  <c r="BG170" i="3"/>
  <c r="BF170" i="3"/>
  <c r="T170" i="3"/>
  <c r="R170" i="3"/>
  <c r="P170" i="3"/>
  <c r="BI165" i="3"/>
  <c r="BH165" i="3"/>
  <c r="BG165" i="3"/>
  <c r="BF165" i="3"/>
  <c r="T165" i="3"/>
  <c r="R165" i="3"/>
  <c r="P165" i="3"/>
  <c r="BI160" i="3"/>
  <c r="BH160" i="3"/>
  <c r="BG160" i="3"/>
  <c r="BF160" i="3"/>
  <c r="T160" i="3"/>
  <c r="R160" i="3"/>
  <c r="P160" i="3"/>
  <c r="BI156" i="3"/>
  <c r="BH156" i="3"/>
  <c r="BG156" i="3"/>
  <c r="BF156" i="3"/>
  <c r="T156" i="3"/>
  <c r="R156" i="3"/>
  <c r="P156" i="3"/>
  <c r="BI151" i="3"/>
  <c r="BH151" i="3"/>
  <c r="BG151" i="3"/>
  <c r="BF151" i="3"/>
  <c r="T151" i="3"/>
  <c r="R151" i="3"/>
  <c r="P151" i="3"/>
  <c r="BI147" i="3"/>
  <c r="BH147" i="3"/>
  <c r="BG147" i="3"/>
  <c r="BF147" i="3"/>
  <c r="T147" i="3"/>
  <c r="R147" i="3"/>
  <c r="P147" i="3"/>
  <c r="BI141" i="3"/>
  <c r="BH141" i="3"/>
  <c r="BG141" i="3"/>
  <c r="BF141" i="3"/>
  <c r="T141" i="3"/>
  <c r="R141" i="3"/>
  <c r="P141" i="3"/>
  <c r="BI137" i="3"/>
  <c r="BH137" i="3"/>
  <c r="BG137" i="3"/>
  <c r="BF137" i="3"/>
  <c r="T137" i="3"/>
  <c r="R137" i="3"/>
  <c r="P137"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1" i="3"/>
  <c r="BH121" i="3"/>
  <c r="BG121" i="3"/>
  <c r="BF121" i="3"/>
  <c r="T121" i="3"/>
  <c r="R121" i="3"/>
  <c r="P121" i="3"/>
  <c r="BI119" i="3"/>
  <c r="BH119" i="3"/>
  <c r="BG119" i="3"/>
  <c r="BF119" i="3"/>
  <c r="T119" i="3"/>
  <c r="R119" i="3"/>
  <c r="P119" i="3"/>
  <c r="BI117" i="3"/>
  <c r="BH117" i="3"/>
  <c r="BG117" i="3"/>
  <c r="BF117" i="3"/>
  <c r="T117" i="3"/>
  <c r="R117" i="3"/>
  <c r="P117" i="3"/>
  <c r="BI115" i="3"/>
  <c r="BH115" i="3"/>
  <c r="BG115" i="3"/>
  <c r="BF115" i="3"/>
  <c r="T115" i="3"/>
  <c r="R115" i="3"/>
  <c r="P115" i="3"/>
  <c r="BI113" i="3"/>
  <c r="BH113" i="3"/>
  <c r="BG113" i="3"/>
  <c r="BF113" i="3"/>
  <c r="T113" i="3"/>
  <c r="R113" i="3"/>
  <c r="P113" i="3"/>
  <c r="BI111" i="3"/>
  <c r="BH111" i="3"/>
  <c r="BG111" i="3"/>
  <c r="BF111" i="3"/>
  <c r="T111" i="3"/>
  <c r="R111" i="3"/>
  <c r="P111" i="3"/>
  <c r="BI109" i="3"/>
  <c r="BH109" i="3"/>
  <c r="BG109" i="3"/>
  <c r="BF109" i="3"/>
  <c r="T109" i="3"/>
  <c r="R109" i="3"/>
  <c r="P109" i="3"/>
  <c r="BI105" i="3"/>
  <c r="BH105" i="3"/>
  <c r="BG105" i="3"/>
  <c r="BF105" i="3"/>
  <c r="T105" i="3"/>
  <c r="R105" i="3"/>
  <c r="P105" i="3"/>
  <c r="BI103" i="3"/>
  <c r="BH103" i="3"/>
  <c r="BG103" i="3"/>
  <c r="BF103" i="3"/>
  <c r="T103" i="3"/>
  <c r="R103" i="3"/>
  <c r="P103" i="3"/>
  <c r="BI101" i="3"/>
  <c r="BH101" i="3"/>
  <c r="BG101" i="3"/>
  <c r="BF101" i="3"/>
  <c r="T101" i="3"/>
  <c r="R101" i="3"/>
  <c r="P101" i="3"/>
  <c r="BI99" i="3"/>
  <c r="BH99" i="3"/>
  <c r="BG99" i="3"/>
  <c r="BF99" i="3"/>
  <c r="T99" i="3"/>
  <c r="R99" i="3"/>
  <c r="P99" i="3"/>
  <c r="BI97" i="3"/>
  <c r="BH97" i="3"/>
  <c r="BG97" i="3"/>
  <c r="BF97" i="3"/>
  <c r="T97" i="3"/>
  <c r="R97" i="3"/>
  <c r="P97" i="3"/>
  <c r="J60" i="3"/>
  <c r="J90" i="3"/>
  <c r="J89" i="3"/>
  <c r="F89" i="3"/>
  <c r="F87" i="3"/>
  <c r="E85" i="3"/>
  <c r="J55" i="3"/>
  <c r="J54" i="3"/>
  <c r="F54" i="3"/>
  <c r="F52" i="3"/>
  <c r="E50" i="3"/>
  <c r="J18" i="3"/>
  <c r="E18" i="3"/>
  <c r="F55" i="3"/>
  <c r="J17" i="3"/>
  <c r="J12" i="3"/>
  <c r="J87" i="3" s="1"/>
  <c r="E7" i="3"/>
  <c r="E48" i="3"/>
  <c r="J37" i="2"/>
  <c r="J36" i="2"/>
  <c r="AY55" i="1"/>
  <c r="J35" i="2"/>
  <c r="AX55" i="1"/>
  <c r="BI378" i="2"/>
  <c r="BH378" i="2"/>
  <c r="BG378" i="2"/>
  <c r="BF378" i="2"/>
  <c r="T378" i="2"/>
  <c r="R378" i="2"/>
  <c r="P378" i="2"/>
  <c r="BI376" i="2"/>
  <c r="BH376" i="2"/>
  <c r="BG376" i="2"/>
  <c r="BF376" i="2"/>
  <c r="T376" i="2"/>
  <c r="R376" i="2"/>
  <c r="P376" i="2"/>
  <c r="BI374" i="2"/>
  <c r="BH374" i="2"/>
  <c r="BG374" i="2"/>
  <c r="BF374" i="2"/>
  <c r="T374" i="2"/>
  <c r="R374" i="2"/>
  <c r="P374" i="2"/>
  <c r="BI372" i="2"/>
  <c r="BH372" i="2"/>
  <c r="BG372" i="2"/>
  <c r="BF372" i="2"/>
  <c r="T372" i="2"/>
  <c r="R372" i="2"/>
  <c r="P372" i="2"/>
  <c r="BI367" i="2"/>
  <c r="BH367" i="2"/>
  <c r="BG367" i="2"/>
  <c r="BF367" i="2"/>
  <c r="T367" i="2"/>
  <c r="R367" i="2"/>
  <c r="P367" i="2"/>
  <c r="BI363" i="2"/>
  <c r="BH363" i="2"/>
  <c r="BG363" i="2"/>
  <c r="BF363" i="2"/>
  <c r="T363" i="2"/>
  <c r="R363" i="2"/>
  <c r="P363" i="2"/>
  <c r="BI356" i="2"/>
  <c r="BH356" i="2"/>
  <c r="BG356" i="2"/>
  <c r="BF356" i="2"/>
  <c r="T356" i="2"/>
  <c r="R356" i="2"/>
  <c r="P356" i="2"/>
  <c r="BI350" i="2"/>
  <c r="BH350" i="2"/>
  <c r="BG350" i="2"/>
  <c r="BF350" i="2"/>
  <c r="T350" i="2"/>
  <c r="R350" i="2"/>
  <c r="P350" i="2"/>
  <c r="BI344" i="2"/>
  <c r="BH344" i="2"/>
  <c r="BG344" i="2"/>
  <c r="BF344" i="2"/>
  <c r="T344" i="2"/>
  <c r="R344" i="2"/>
  <c r="P344" i="2"/>
  <c r="BI336" i="2"/>
  <c r="BH336" i="2"/>
  <c r="BG336" i="2"/>
  <c r="BF336" i="2"/>
  <c r="T336" i="2"/>
  <c r="R336" i="2"/>
  <c r="P336" i="2"/>
  <c r="BI331" i="2"/>
  <c r="BH331" i="2"/>
  <c r="BG331" i="2"/>
  <c r="BF331" i="2"/>
  <c r="T331" i="2"/>
  <c r="R331" i="2"/>
  <c r="P331" i="2"/>
  <c r="BI325" i="2"/>
  <c r="BH325" i="2"/>
  <c r="BG325" i="2"/>
  <c r="BF325" i="2"/>
  <c r="T325" i="2"/>
  <c r="R325" i="2"/>
  <c r="P325" i="2"/>
  <c r="BI316" i="2"/>
  <c r="BH316" i="2"/>
  <c r="BG316" i="2"/>
  <c r="BF316" i="2"/>
  <c r="T316" i="2"/>
  <c r="R316" i="2"/>
  <c r="P316" i="2"/>
  <c r="BI307" i="2"/>
  <c r="BH307" i="2"/>
  <c r="BG307" i="2"/>
  <c r="BF307" i="2"/>
  <c r="T307" i="2"/>
  <c r="R307" i="2"/>
  <c r="P307" i="2"/>
  <c r="BI304" i="2"/>
  <c r="BH304" i="2"/>
  <c r="BG304" i="2"/>
  <c r="BF304" i="2"/>
  <c r="T304" i="2"/>
  <c r="R304" i="2"/>
  <c r="P304" i="2"/>
  <c r="BI295" i="2"/>
  <c r="BH295" i="2"/>
  <c r="BG295" i="2"/>
  <c r="BF295" i="2"/>
  <c r="T295" i="2"/>
  <c r="R295" i="2"/>
  <c r="P295" i="2"/>
  <c r="BI286" i="2"/>
  <c r="BH286" i="2"/>
  <c r="BG286" i="2"/>
  <c r="BF286" i="2"/>
  <c r="T286" i="2"/>
  <c r="R286" i="2"/>
  <c r="P286" i="2"/>
  <c r="BI282" i="2"/>
  <c r="BH282" i="2"/>
  <c r="BG282" i="2"/>
  <c r="BF282" i="2"/>
  <c r="T282" i="2"/>
  <c r="R282" i="2"/>
  <c r="P282" i="2"/>
  <c r="BI278" i="2"/>
  <c r="BH278" i="2"/>
  <c r="BG278" i="2"/>
  <c r="BF278" i="2"/>
  <c r="T278" i="2"/>
  <c r="R278" i="2"/>
  <c r="P278" i="2"/>
  <c r="BI274" i="2"/>
  <c r="BH274" i="2"/>
  <c r="BG274" i="2"/>
  <c r="BF274" i="2"/>
  <c r="T274" i="2"/>
  <c r="R274" i="2"/>
  <c r="P274" i="2"/>
  <c r="BI270" i="2"/>
  <c r="BH270" i="2"/>
  <c r="BG270" i="2"/>
  <c r="BF270" i="2"/>
  <c r="T270" i="2"/>
  <c r="R270" i="2"/>
  <c r="P270" i="2"/>
  <c r="BI266" i="2"/>
  <c r="BH266" i="2"/>
  <c r="BG266" i="2"/>
  <c r="BF266" i="2"/>
  <c r="T266" i="2"/>
  <c r="R266" i="2"/>
  <c r="P266" i="2"/>
  <c r="BI262" i="2"/>
  <c r="BH262" i="2"/>
  <c r="BG262" i="2"/>
  <c r="BF262" i="2"/>
  <c r="T262" i="2"/>
  <c r="R262" i="2"/>
  <c r="P262" i="2"/>
  <c r="BI258" i="2"/>
  <c r="BH258" i="2"/>
  <c r="BG258" i="2"/>
  <c r="BF258" i="2"/>
  <c r="T258" i="2"/>
  <c r="R258" i="2"/>
  <c r="P258" i="2"/>
  <c r="BI256" i="2"/>
  <c r="BH256" i="2"/>
  <c r="BG256" i="2"/>
  <c r="BF256" i="2"/>
  <c r="T256" i="2"/>
  <c r="R256" i="2"/>
  <c r="P256" i="2"/>
  <c r="BI252" i="2"/>
  <c r="BH252" i="2"/>
  <c r="BG252" i="2"/>
  <c r="BF252" i="2"/>
  <c r="T252" i="2"/>
  <c r="R252" i="2"/>
  <c r="P252" i="2"/>
  <c r="BI250" i="2"/>
  <c r="BH250" i="2"/>
  <c r="BG250" i="2"/>
  <c r="BF250" i="2"/>
  <c r="T250" i="2"/>
  <c r="R250" i="2"/>
  <c r="P250" i="2"/>
  <c r="BI248" i="2"/>
  <c r="BH248" i="2"/>
  <c r="BG248" i="2"/>
  <c r="BF248" i="2"/>
  <c r="T248" i="2"/>
  <c r="R248" i="2"/>
  <c r="P248" i="2"/>
  <c r="BI243" i="2"/>
  <c r="BH243" i="2"/>
  <c r="BG243" i="2"/>
  <c r="BF243" i="2"/>
  <c r="T243" i="2"/>
  <c r="R243" i="2"/>
  <c r="P243" i="2"/>
  <c r="BI241" i="2"/>
  <c r="BH241" i="2"/>
  <c r="BG241" i="2"/>
  <c r="BF241" i="2"/>
  <c r="T241" i="2"/>
  <c r="R241" i="2"/>
  <c r="P241" i="2"/>
  <c r="BI239" i="2"/>
  <c r="BH239" i="2"/>
  <c r="BG239" i="2"/>
  <c r="BF239" i="2"/>
  <c r="T239" i="2"/>
  <c r="R239" i="2"/>
  <c r="P239" i="2"/>
  <c r="BI235" i="2"/>
  <c r="BH235" i="2"/>
  <c r="BG235" i="2"/>
  <c r="BF235" i="2"/>
  <c r="T235" i="2"/>
  <c r="R235" i="2"/>
  <c r="P235" i="2"/>
  <c r="BI231" i="2"/>
  <c r="BH231" i="2"/>
  <c r="BG231" i="2"/>
  <c r="BF231" i="2"/>
  <c r="T231" i="2"/>
  <c r="R231" i="2"/>
  <c r="P231" i="2"/>
  <c r="BI227" i="2"/>
  <c r="BH227" i="2"/>
  <c r="BG227" i="2"/>
  <c r="BF227" i="2"/>
  <c r="T227" i="2"/>
  <c r="R227" i="2"/>
  <c r="P227" i="2"/>
  <c r="BI223" i="2"/>
  <c r="BH223" i="2"/>
  <c r="BG223" i="2"/>
  <c r="BF223" i="2"/>
  <c r="T223" i="2"/>
  <c r="R223" i="2"/>
  <c r="P223" i="2"/>
  <c r="BI221" i="2"/>
  <c r="BH221" i="2"/>
  <c r="BG221" i="2"/>
  <c r="BF221" i="2"/>
  <c r="T221" i="2"/>
  <c r="R221" i="2"/>
  <c r="P221" i="2"/>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08" i="2"/>
  <c r="BH208" i="2"/>
  <c r="BG208" i="2"/>
  <c r="BF208" i="2"/>
  <c r="T208" i="2"/>
  <c r="R208" i="2"/>
  <c r="P208" i="2"/>
  <c r="BI206" i="2"/>
  <c r="BH206" i="2"/>
  <c r="BG206" i="2"/>
  <c r="BF206" i="2"/>
  <c r="T206" i="2"/>
  <c r="R206" i="2"/>
  <c r="P206" i="2"/>
  <c r="BI202" i="2"/>
  <c r="BH202" i="2"/>
  <c r="BG202" i="2"/>
  <c r="BF202" i="2"/>
  <c r="T202" i="2"/>
  <c r="R202" i="2"/>
  <c r="P202" i="2"/>
  <c r="BI198" i="2"/>
  <c r="BH198" i="2"/>
  <c r="BG198" i="2"/>
  <c r="BF198" i="2"/>
  <c r="T198" i="2"/>
  <c r="R198" i="2"/>
  <c r="P198" i="2"/>
  <c r="BI194" i="2"/>
  <c r="BH194" i="2"/>
  <c r="BG194" i="2"/>
  <c r="BF194" i="2"/>
  <c r="T194" i="2"/>
  <c r="R194" i="2"/>
  <c r="P194" i="2"/>
  <c r="BI190" i="2"/>
  <c r="BH190" i="2"/>
  <c r="BG190" i="2"/>
  <c r="BF190" i="2"/>
  <c r="T190" i="2"/>
  <c r="R190" i="2"/>
  <c r="P190" i="2"/>
  <c r="BI186" i="2"/>
  <c r="BH186" i="2"/>
  <c r="BG186" i="2"/>
  <c r="BF186" i="2"/>
  <c r="T186" i="2"/>
  <c r="R186" i="2"/>
  <c r="P186" i="2"/>
  <c r="BI181" i="2"/>
  <c r="BH181" i="2"/>
  <c r="BG181" i="2"/>
  <c r="BF181" i="2"/>
  <c r="T181" i="2"/>
  <c r="R181" i="2"/>
  <c r="P181" i="2"/>
  <c r="BI177" i="2"/>
  <c r="BH177" i="2"/>
  <c r="BG177" i="2"/>
  <c r="BF177" i="2"/>
  <c r="T177" i="2"/>
  <c r="R177" i="2"/>
  <c r="P177" i="2"/>
  <c r="BI173" i="2"/>
  <c r="BH173" i="2"/>
  <c r="BG173" i="2"/>
  <c r="BF173" i="2"/>
  <c r="T173" i="2"/>
  <c r="R173" i="2"/>
  <c r="P173" i="2"/>
  <c r="BI169" i="2"/>
  <c r="BH169" i="2"/>
  <c r="BG169" i="2"/>
  <c r="BF169" i="2"/>
  <c r="T169" i="2"/>
  <c r="R169" i="2"/>
  <c r="P169" i="2"/>
  <c r="BI164" i="2"/>
  <c r="BH164" i="2"/>
  <c r="BG164" i="2"/>
  <c r="BF164" i="2"/>
  <c r="T164" i="2"/>
  <c r="R164" i="2"/>
  <c r="P164" i="2"/>
  <c r="BI159" i="2"/>
  <c r="BH159" i="2"/>
  <c r="BG159" i="2"/>
  <c r="BF159" i="2"/>
  <c r="T159" i="2"/>
  <c r="R159" i="2"/>
  <c r="P159" i="2"/>
  <c r="BI155" i="2"/>
  <c r="BH155" i="2"/>
  <c r="BG155" i="2"/>
  <c r="BF155" i="2"/>
  <c r="T155" i="2"/>
  <c r="R155" i="2"/>
  <c r="P155" i="2"/>
  <c r="BI151" i="2"/>
  <c r="BH151" i="2"/>
  <c r="BG151" i="2"/>
  <c r="BF151" i="2"/>
  <c r="T151" i="2"/>
  <c r="R151" i="2"/>
  <c r="P151" i="2"/>
  <c r="BI147" i="2"/>
  <c r="BH147" i="2"/>
  <c r="BG147" i="2"/>
  <c r="BF147" i="2"/>
  <c r="T147" i="2"/>
  <c r="R147" i="2"/>
  <c r="P147" i="2"/>
  <c r="BI133" i="2"/>
  <c r="BH133" i="2"/>
  <c r="BG133" i="2"/>
  <c r="BF133" i="2"/>
  <c r="T133" i="2"/>
  <c r="R133" i="2"/>
  <c r="P133" i="2"/>
  <c r="BI125" i="2"/>
  <c r="BH125" i="2"/>
  <c r="BG125" i="2"/>
  <c r="BF125" i="2"/>
  <c r="T125" i="2"/>
  <c r="R125" i="2"/>
  <c r="P125" i="2"/>
  <c r="BI117" i="2"/>
  <c r="BH117" i="2"/>
  <c r="BG117" i="2"/>
  <c r="BF117" i="2"/>
  <c r="T117" i="2"/>
  <c r="R117" i="2"/>
  <c r="P117" i="2"/>
  <c r="BI113" i="2"/>
  <c r="BH113" i="2"/>
  <c r="BG113" i="2"/>
  <c r="BF113" i="2"/>
  <c r="T113" i="2"/>
  <c r="R113" i="2"/>
  <c r="P113" i="2"/>
  <c r="BI108" i="2"/>
  <c r="BH108" i="2"/>
  <c r="BG108" i="2"/>
  <c r="BF108" i="2"/>
  <c r="T108" i="2"/>
  <c r="R108" i="2"/>
  <c r="P108" i="2"/>
  <c r="BI105" i="2"/>
  <c r="BH105" i="2"/>
  <c r="BG105" i="2"/>
  <c r="BF105" i="2"/>
  <c r="T105" i="2"/>
  <c r="R105" i="2"/>
  <c r="P105" i="2"/>
  <c r="BI99" i="2"/>
  <c r="BH99" i="2"/>
  <c r="BG99" i="2"/>
  <c r="BF99" i="2"/>
  <c r="T99" i="2"/>
  <c r="R99" i="2"/>
  <c r="P99" i="2"/>
  <c r="BI93" i="2"/>
  <c r="BH93" i="2"/>
  <c r="BG93" i="2"/>
  <c r="BF93" i="2"/>
  <c r="T93" i="2"/>
  <c r="R93" i="2"/>
  <c r="P93" i="2"/>
  <c r="BI85" i="2"/>
  <c r="BH85" i="2"/>
  <c r="BG85" i="2"/>
  <c r="BF85" i="2"/>
  <c r="T85" i="2"/>
  <c r="R85" i="2"/>
  <c r="P85" i="2"/>
  <c r="BI83" i="2"/>
  <c r="BH83" i="2"/>
  <c r="BG83" i="2"/>
  <c r="BF83" i="2"/>
  <c r="T83" i="2"/>
  <c r="R83" i="2"/>
  <c r="P83" i="2"/>
  <c r="BI81" i="2"/>
  <c r="BH81" i="2"/>
  <c r="BG81" i="2"/>
  <c r="BF81" i="2"/>
  <c r="T81" i="2"/>
  <c r="R81" i="2"/>
  <c r="P81" i="2"/>
  <c r="J77" i="2"/>
  <c r="J76" i="2"/>
  <c r="F76" i="2"/>
  <c r="F74" i="2"/>
  <c r="E72" i="2"/>
  <c r="J55" i="2"/>
  <c r="J54" i="2"/>
  <c r="F54" i="2"/>
  <c r="F52" i="2"/>
  <c r="E50" i="2"/>
  <c r="J18" i="2"/>
  <c r="E18" i="2"/>
  <c r="F55" i="2"/>
  <c r="J17" i="2"/>
  <c r="J12" i="2"/>
  <c r="J74" i="2"/>
  <c r="E7" i="2"/>
  <c r="E70" i="2" s="1"/>
  <c r="L50" i="1"/>
  <c r="AM50" i="1"/>
  <c r="AM49" i="1"/>
  <c r="L49" i="1"/>
  <c r="AM47" i="1"/>
  <c r="L47" i="1"/>
  <c r="L45" i="1"/>
  <c r="L44" i="1"/>
  <c r="J250" i="2"/>
  <c r="J202" i="2"/>
  <c r="J169" i="2"/>
  <c r="BK151" i="2"/>
  <c r="J117" i="2"/>
  <c r="BK105" i="2"/>
  <c r="J256" i="2"/>
  <c r="BK231" i="2"/>
  <c r="J215" i="2"/>
  <c r="J113" i="2"/>
  <c r="BK85" i="2"/>
  <c r="BK239" i="2"/>
  <c r="J227" i="2"/>
  <c r="J217" i="2"/>
  <c r="BK202" i="2"/>
  <c r="J177" i="2"/>
  <c r="BK155" i="2"/>
  <c r="BK108" i="2"/>
  <c r="BK99" i="2"/>
  <c r="AS54" i="1"/>
  <c r="J712" i="3"/>
  <c r="J688" i="3"/>
  <c r="BK657" i="3"/>
  <c r="J647" i="3"/>
  <c r="BK611" i="3"/>
  <c r="J579" i="3"/>
  <c r="J551" i="3"/>
  <c r="BK522" i="3"/>
  <c r="BK510" i="3"/>
  <c r="BK502" i="3"/>
  <c r="BK488" i="3"/>
  <c r="J443" i="3"/>
  <c r="J421" i="3"/>
  <c r="BK400" i="3"/>
  <c r="BK376" i="3"/>
  <c r="J366" i="3"/>
  <c r="BK346" i="3"/>
  <c r="J285" i="3"/>
  <c r="BK266" i="3"/>
  <c r="BK250" i="3"/>
  <c r="J238" i="3"/>
  <c r="BK221" i="3"/>
  <c r="J207" i="3"/>
  <c r="J195" i="3"/>
  <c r="BK183" i="3"/>
  <c r="BK156" i="3"/>
  <c r="J125" i="3"/>
  <c r="BK101" i="3"/>
  <c r="BK807" i="3"/>
  <c r="BK789" i="3"/>
  <c r="BK775" i="3"/>
  <c r="J757" i="3"/>
  <c r="BK718" i="3"/>
  <c r="J710" i="3"/>
  <c r="J655" i="3"/>
  <c r="J633" i="3"/>
  <c r="BK597" i="3"/>
  <c r="BK569" i="3"/>
  <c r="J555" i="3"/>
  <c r="J526" i="3"/>
  <c r="BK514" i="3"/>
  <c r="J484" i="3"/>
  <c r="BK445" i="3"/>
  <c r="J437" i="3"/>
  <c r="BK425" i="3"/>
  <c r="J404" i="3"/>
  <c r="BK378" i="3"/>
  <c r="J358" i="3"/>
  <c r="BK315" i="3"/>
  <c r="J305" i="3"/>
  <c r="BK289" i="3"/>
  <c r="J248" i="3"/>
  <c r="J199" i="3"/>
  <c r="J181" i="3"/>
  <c r="BK165" i="3"/>
  <c r="J131" i="3"/>
  <c r="J99" i="3"/>
  <c r="J803" i="3"/>
  <c r="J789" i="3"/>
  <c r="J773" i="3"/>
  <c r="BK752" i="3"/>
  <c r="J744" i="3"/>
  <c r="BK736" i="3"/>
  <c r="J726" i="3"/>
  <c r="J720" i="3"/>
  <c r="J700" i="3"/>
  <c r="J679" i="3"/>
  <c r="BK671" i="3"/>
  <c r="J657" i="3"/>
  <c r="J645" i="3"/>
  <c r="J637" i="3"/>
  <c r="BK606" i="3"/>
  <c r="J571" i="3"/>
  <c r="BK565" i="3"/>
  <c r="J547" i="3"/>
  <c r="J514" i="3"/>
  <c r="J508" i="3"/>
  <c r="J500" i="3"/>
  <c r="BK484" i="3"/>
  <c r="J471" i="3"/>
  <c r="BK453" i="3"/>
  <c r="BK443" i="3"/>
  <c r="BK429" i="3"/>
  <c r="J413" i="3"/>
  <c r="J384" i="3"/>
  <c r="J376" i="3"/>
  <c r="J368" i="3"/>
  <c r="BK350" i="3"/>
  <c r="J338" i="3"/>
  <c r="J323" i="3"/>
  <c r="J307" i="3"/>
  <c r="BK297" i="3"/>
  <c r="BK281" i="3"/>
  <c r="J268" i="3"/>
  <c r="BK254" i="3"/>
  <c r="BK238" i="3"/>
  <c r="J221" i="3"/>
  <c r="BK203" i="3"/>
  <c r="J189" i="3"/>
  <c r="J160" i="3"/>
  <c r="J137" i="3"/>
  <c r="BK131" i="3"/>
  <c r="J121" i="3"/>
  <c r="J113" i="3"/>
  <c r="BK103" i="3"/>
  <c r="J799" i="3"/>
  <c r="BK781" i="3"/>
  <c r="J752" i="3"/>
  <c r="BK716" i="3"/>
  <c r="BK688" i="3"/>
  <c r="BK663" i="3"/>
  <c r="BK643" i="3"/>
  <c r="J635" i="3"/>
  <c r="BK627" i="3"/>
  <c r="BK602" i="3"/>
  <c r="BK579" i="3"/>
  <c r="J542" i="3"/>
  <c r="BK506" i="3"/>
  <c r="J461" i="3"/>
  <c r="BK404" i="3"/>
  <c r="J364" i="3"/>
  <c r="BK338" i="3"/>
  <c r="J281" i="3"/>
  <c r="J213" i="3"/>
  <c r="J183" i="3"/>
  <c r="J165" i="3"/>
  <c r="BK137" i="3"/>
  <c r="BK113" i="3"/>
  <c r="J103" i="3"/>
  <c r="J150" i="4"/>
  <c r="BK124" i="4"/>
  <c r="J90" i="4"/>
  <c r="BK104" i="4"/>
  <c r="J154" i="4"/>
  <c r="BK133" i="4"/>
  <c r="BK120" i="4"/>
  <c r="BK90" i="4"/>
  <c r="J108" i="4"/>
  <c r="BK128" i="5"/>
  <c r="J97" i="5"/>
  <c r="J85" i="5"/>
  <c r="J120" i="5"/>
  <c r="BK85" i="5"/>
  <c r="J88" i="6"/>
  <c r="BK92" i="6"/>
  <c r="BK94" i="6"/>
  <c r="J84" i="6"/>
  <c r="J374" i="2"/>
  <c r="BK367" i="2"/>
  <c r="J325" i="2"/>
  <c r="BK304" i="2"/>
  <c r="BK250" i="2"/>
  <c r="J235" i="2"/>
  <c r="J190" i="2"/>
  <c r="BK177" i="2"/>
  <c r="J164" i="2"/>
  <c r="J99" i="2"/>
  <c r="BK83" i="2"/>
  <c r="J378" i="2"/>
  <c r="BK374" i="2"/>
  <c r="J367" i="2"/>
  <c r="J363" i="2"/>
  <c r="BK350" i="2"/>
  <c r="BK336" i="2"/>
  <c r="BK325" i="2"/>
  <c r="J316" i="2"/>
  <c r="J304" i="2"/>
  <c r="BK282" i="2"/>
  <c r="BK274" i="2"/>
  <c r="J266" i="2"/>
  <c r="BK258" i="2"/>
  <c r="J243" i="2"/>
  <c r="BK219" i="2"/>
  <c r="BK217" i="2"/>
  <c r="J194" i="2"/>
  <c r="J173" i="2"/>
  <c r="BK147" i="2"/>
  <c r="BK113" i="2"/>
  <c r="J258" i="2"/>
  <c r="J241" i="2"/>
  <c r="J221" i="2"/>
  <c r="J206" i="2"/>
  <c r="BK194" i="2"/>
  <c r="BK181" i="2"/>
  <c r="BK93" i="2"/>
  <c r="BK235" i="2"/>
  <c r="J223" i="2"/>
  <c r="J213" i="2"/>
  <c r="BK190" i="2"/>
  <c r="BK159" i="2"/>
  <c r="J147" i="2"/>
  <c r="J85" i="2"/>
  <c r="BK81" i="2"/>
  <c r="BK793" i="3"/>
  <c r="BK769" i="3"/>
  <c r="J748" i="3"/>
  <c r="J736" i="3"/>
  <c r="J718" i="3"/>
  <c r="J704" i="3"/>
  <c r="J659" i="3"/>
  <c r="BK653" i="3"/>
  <c r="BK623" i="3"/>
  <c r="J593" i="3"/>
  <c r="J565" i="3"/>
  <c r="BK542" i="3"/>
  <c r="J516" i="3"/>
  <c r="BK508" i="3"/>
  <c r="BK500" i="3"/>
  <c r="BK467" i="3"/>
  <c r="BK439" i="3"/>
  <c r="BK409" i="3"/>
  <c r="BK380" i="3"/>
  <c r="BK368" i="3"/>
  <c r="J354" i="3"/>
  <c r="BK323" i="3"/>
  <c r="J272" i="3"/>
  <c r="BK258" i="3"/>
  <c r="J244" i="3"/>
  <c r="BK226" i="3"/>
  <c r="J170" i="3"/>
  <c r="J115" i="3"/>
  <c r="BK811" i="3"/>
  <c r="BK797" i="3"/>
  <c r="J785" i="3"/>
  <c r="J765" i="3"/>
  <c r="J728" i="3"/>
  <c r="J716" i="3"/>
  <c r="BK700" i="3"/>
  <c r="BK692" i="3"/>
  <c r="J623" i="3"/>
  <c r="BK593" i="3"/>
  <c r="BK563" i="3"/>
  <c r="BK551" i="3"/>
  <c r="J518" i="3"/>
  <c r="BK504" i="3"/>
  <c r="J480" i="3"/>
  <c r="BK463" i="3"/>
  <c r="J429" i="3"/>
  <c r="BK413" i="3"/>
  <c r="J396" i="3"/>
  <c r="J374" i="3"/>
  <c r="BK364" i="3"/>
  <c r="BK329" i="3"/>
  <c r="BK311" i="3"/>
  <c r="J297" i="3"/>
  <c r="J266" i="3"/>
  <c r="BK217" i="3"/>
  <c r="BK187" i="3"/>
  <c r="J174" i="3"/>
  <c r="J147" i="3"/>
  <c r="BK125" i="3"/>
  <c r="BK97" i="3"/>
  <c r="BK799" i="3"/>
  <c r="J775" i="3"/>
  <c r="J722" i="3"/>
  <c r="BK710" i="3"/>
  <c r="J692" i="3"/>
  <c r="J663" i="3"/>
  <c r="J649" i="3"/>
  <c r="BK641" i="3"/>
  <c r="BK631" i="3"/>
  <c r="J602" i="3"/>
  <c r="BK587" i="3"/>
  <c r="J569" i="3"/>
  <c r="BK555" i="3"/>
  <c r="BK534" i="3"/>
  <c r="J510" i="3"/>
  <c r="J488" i="3"/>
  <c r="J445" i="3"/>
  <c r="J425" i="3"/>
  <c r="J392" i="3"/>
  <c r="J380" i="3"/>
  <c r="BK374" i="3"/>
  <c r="J362" i="3"/>
  <c r="J346" i="3"/>
  <c r="J329" i="3"/>
  <c r="J315" i="3"/>
  <c r="BK305" i="3"/>
  <c r="J293" i="3"/>
  <c r="J276" i="3"/>
  <c r="BK262" i="3"/>
  <c r="BK242" i="3"/>
  <c r="J230" i="3"/>
  <c r="BK213" i="3"/>
  <c r="BK195" i="3"/>
  <c r="J177" i="3"/>
  <c r="J141" i="3"/>
  <c r="BK133" i="3"/>
  <c r="J127" i="3"/>
  <c r="BK117" i="3"/>
  <c r="BK109" i="3"/>
  <c r="J97" i="3"/>
  <c r="J793" i="3"/>
  <c r="BK761" i="3"/>
  <c r="BK744" i="3"/>
  <c r="BK704" i="3"/>
  <c r="BK675" i="3"/>
  <c r="BK651" i="3"/>
  <c r="BK637" i="3"/>
  <c r="J631" i="3"/>
  <c r="J606" i="3"/>
  <c r="BK583" i="3"/>
  <c r="J563" i="3"/>
  <c r="BK518" i="3"/>
  <c r="J467" i="3"/>
  <c r="BK372" i="3"/>
  <c r="J342" i="3"/>
  <c r="J250" i="3"/>
  <c r="J211" i="3"/>
  <c r="BK181" i="3"/>
  <c r="BK141" i="3"/>
  <c r="BK119" i="3"/>
  <c r="J105" i="3"/>
  <c r="BK154" i="4"/>
  <c r="J133" i="4"/>
  <c r="J112" i="4"/>
  <c r="J120" i="4"/>
  <c r="BK146" i="4"/>
  <c r="BK129" i="4"/>
  <c r="BK112" i="4"/>
  <c r="BK92" i="4"/>
  <c r="J104" i="4"/>
  <c r="J124" i="5"/>
  <c r="BK101" i="5"/>
  <c r="J80" i="5"/>
  <c r="J116" i="5"/>
  <c r="J93" i="5"/>
  <c r="J98" i="6"/>
  <c r="BK726" i="3"/>
  <c r="BK679" i="3"/>
  <c r="J671" i="3"/>
  <c r="J641" i="3"/>
  <c r="J615" i="3"/>
  <c r="J597" i="3"/>
  <c r="BK571" i="3"/>
  <c r="BK526" i="3"/>
  <c r="BK492" i="3"/>
  <c r="J453" i="3"/>
  <c r="J400" i="3"/>
  <c r="BK354" i="3"/>
  <c r="J325" i="3"/>
  <c r="BK230" i="3"/>
  <c r="J187" i="3"/>
  <c r="BK170" i="3"/>
  <c r="BK147" i="3"/>
  <c r="BK121" i="3"/>
  <c r="J109" i="3"/>
  <c r="J158" i="4"/>
  <c r="J129" i="4"/>
  <c r="BK96" i="4"/>
  <c r="J116" i="4"/>
  <c r="BK158" i="4"/>
  <c r="BK141" i="4"/>
  <c r="J124" i="4"/>
  <c r="BK108" i="4"/>
  <c r="BK88" i="4"/>
  <c r="J92" i="4"/>
  <c r="BK116" i="5"/>
  <c r="J89" i="5"/>
  <c r="BK124" i="5"/>
  <c r="BK97" i="5"/>
  <c r="BK80" i="5"/>
  <c r="BK90" i="6"/>
  <c r="J96" i="6"/>
  <c r="J86" i="6"/>
  <c r="BK98" i="6"/>
  <c r="BK88" i="6"/>
  <c r="BK82" i="6"/>
  <c r="J376" i="2"/>
  <c r="J372" i="2"/>
  <c r="J344" i="2"/>
  <c r="J331" i="2"/>
  <c r="BK307" i="2"/>
  <c r="J295" i="2"/>
  <c r="J286" i="2"/>
  <c r="J282" i="2"/>
  <c r="BK278" i="2"/>
  <c r="J274" i="2"/>
  <c r="J270" i="2"/>
  <c r="BK266" i="2"/>
  <c r="BK262" i="2"/>
  <c r="BK256" i="2"/>
  <c r="J248" i="2"/>
  <c r="BK243" i="2"/>
  <c r="BK221" i="2"/>
  <c r="BK213" i="2"/>
  <c r="BK173" i="2"/>
  <c r="BK169" i="2"/>
  <c r="J133" i="2"/>
  <c r="BK125" i="2"/>
  <c r="J93" i="2"/>
  <c r="BK378" i="2"/>
  <c r="BK376" i="2"/>
  <c r="BK372" i="2"/>
  <c r="BK363" i="2"/>
  <c r="BK356" i="2"/>
  <c r="J356" i="2"/>
  <c r="BK344" i="2"/>
  <c r="J336" i="2"/>
  <c r="BK331" i="2"/>
  <c r="BK316" i="2"/>
  <c r="J307" i="2"/>
  <c r="BK295" i="2"/>
  <c r="BK286" i="2"/>
  <c r="J278" i="2"/>
  <c r="BK270" i="2"/>
  <c r="J262" i="2"/>
  <c r="BK252" i="2"/>
  <c r="BK248" i="2"/>
  <c r="BK223" i="2"/>
  <c r="J208" i="2"/>
  <c r="BK206" i="2"/>
  <c r="BK186" i="2"/>
  <c r="J181" i="2"/>
  <c r="J159" i="2"/>
  <c r="BK133" i="2"/>
  <c r="J125" i="2"/>
  <c r="J81" i="2"/>
  <c r="J252" i="2"/>
  <c r="J239" i="2"/>
  <c r="BK227" i="2"/>
  <c r="BK208" i="2"/>
  <c r="BK198" i="2"/>
  <c r="J155" i="2"/>
  <c r="J108" i="2"/>
  <c r="J350" i="2"/>
  <c r="BK241" i="2"/>
  <c r="J231" i="2"/>
  <c r="J219" i="2"/>
  <c r="BK215" i="2"/>
  <c r="J198" i="2"/>
  <c r="J186" i="2"/>
  <c r="BK164" i="2"/>
  <c r="J151" i="2"/>
  <c r="BK117" i="2"/>
  <c r="J105" i="2"/>
  <c r="J83" i="2"/>
  <c r="J811" i="3"/>
  <c r="J781" i="3"/>
  <c r="BK765" i="3"/>
  <c r="J740" i="3"/>
  <c r="BK728" i="3"/>
  <c r="BK720" i="3"/>
  <c r="BK708" i="3"/>
  <c r="J667" i="3"/>
  <c r="BK655" i="3"/>
  <c r="BK645" i="3"/>
  <c r="J619" i="3"/>
  <c r="J589" i="3"/>
  <c r="J538" i="3"/>
  <c r="J530" i="3"/>
  <c r="J512" i="3"/>
  <c r="J506" i="3"/>
  <c r="J496" i="3"/>
  <c r="J476" i="3"/>
  <c r="J457" i="3"/>
  <c r="J433" i="3"/>
  <c r="BK417" i="3"/>
  <c r="J388" i="3"/>
  <c r="J372" i="3"/>
  <c r="BK362" i="3"/>
  <c r="BK325" i="3"/>
  <c r="BK293" i="3"/>
  <c r="BK268" i="3"/>
  <c r="J262" i="3"/>
  <c r="J254" i="3"/>
  <c r="BK234" i="3"/>
  <c r="J217" i="3"/>
  <c r="BK211" i="3"/>
  <c r="BK199" i="3"/>
  <c r="BK193" i="3"/>
  <c r="BK174" i="3"/>
  <c r="BK160" i="3"/>
  <c r="BK127" i="3"/>
  <c r="J117" i="3"/>
  <c r="J815" i="3"/>
  <c r="BK803" i="3"/>
  <c r="BK785" i="3"/>
  <c r="BK779" i="3"/>
  <c r="BK732" i="3"/>
  <c r="BK722" i="3"/>
  <c r="BK712" i="3"/>
  <c r="J708" i="3"/>
  <c r="BK696" i="3"/>
  <c r="J653" i="3"/>
  <c r="J627" i="3"/>
  <c r="BK615" i="3"/>
  <c r="J575" i="3"/>
  <c r="BK559" i="3"/>
  <c r="J534" i="3"/>
  <c r="BK516" i="3"/>
  <c r="J492" i="3"/>
  <c r="BK476" i="3"/>
  <c r="BK457" i="3"/>
  <c r="J439" i="3"/>
  <c r="BK433" i="3"/>
  <c r="BK421" i="3"/>
  <c r="J409" i="3"/>
  <c r="BK384" i="3"/>
  <c r="J370" i="3"/>
  <c r="J350" i="3"/>
  <c r="J319" i="3"/>
  <c r="BK307" i="3"/>
  <c r="BK301" i="3"/>
  <c r="BK276" i="3"/>
  <c r="BK244" i="3"/>
  <c r="BK189" i="3"/>
  <c r="BK177" i="3"/>
  <c r="J156" i="3"/>
  <c r="J133" i="3"/>
  <c r="BK111" i="3"/>
  <c r="J807" i="3"/>
  <c r="J797" i="3"/>
  <c r="J779" i="3"/>
  <c r="J769" i="3"/>
  <c r="J761" i="3"/>
  <c r="BK748" i="3"/>
  <c r="BK740" i="3"/>
  <c r="J732" i="3"/>
  <c r="BK724" i="3"/>
  <c r="J714" i="3"/>
  <c r="J696" i="3"/>
  <c r="BK683" i="3"/>
  <c r="J675" i="3"/>
  <c r="BK659" i="3"/>
  <c r="J651" i="3"/>
  <c r="BK647" i="3"/>
  <c r="J643" i="3"/>
  <c r="BK639" i="3"/>
  <c r="BK635" i="3"/>
  <c r="BK619" i="3"/>
  <c r="BK589" i="3"/>
  <c r="J583" i="3"/>
  <c r="J559" i="3"/>
  <c r="BK538" i="3"/>
  <c r="BK530" i="3"/>
  <c r="BK512" i="3"/>
  <c r="J504" i="3"/>
  <c r="J502" i="3"/>
  <c r="BK496" i="3"/>
  <c r="BK480" i="3"/>
  <c r="J463" i="3"/>
  <c r="BK461" i="3"/>
  <c r="BK449" i="3"/>
  <c r="BK437" i="3"/>
  <c r="J417" i="3"/>
  <c r="BK396" i="3"/>
  <c r="BK388" i="3"/>
  <c r="J378" i="3"/>
  <c r="BK370" i="3"/>
  <c r="BK366" i="3"/>
  <c r="BK342" i="3"/>
  <c r="J333" i="3"/>
  <c r="BK319" i="3"/>
  <c r="J311" i="3"/>
  <c r="J301" i="3"/>
  <c r="J289" i="3"/>
  <c r="BK272" i="3"/>
  <c r="J258" i="3"/>
  <c r="BK248" i="3"/>
  <c r="J234" i="3"/>
  <c r="J226" i="3"/>
  <c r="BK207" i="3"/>
  <c r="J193" i="3"/>
  <c r="J172" i="3"/>
  <c r="J151" i="3"/>
  <c r="J129" i="3"/>
  <c r="J119" i="3"/>
  <c r="BK105" i="3"/>
  <c r="BK99" i="3"/>
  <c r="BK815" i="3"/>
  <c r="BK773" i="3"/>
  <c r="BK757" i="3"/>
  <c r="J724" i="3"/>
  <c r="BK714" i="3"/>
  <c r="J683" i="3"/>
  <c r="BK667" i="3"/>
  <c r="BK649" i="3"/>
  <c r="J639" i="3"/>
  <c r="BK633" i="3"/>
  <c r="J611" i="3"/>
  <c r="J587" i="3"/>
  <c r="BK575" i="3"/>
  <c r="BK547" i="3"/>
  <c r="J522" i="3"/>
  <c r="BK471" i="3"/>
  <c r="J449" i="3"/>
  <c r="BK392" i="3"/>
  <c r="BK358" i="3"/>
  <c r="BK333" i="3"/>
  <c r="BK285" i="3"/>
  <c r="J242" i="3"/>
  <c r="J203" i="3"/>
  <c r="BK172" i="3"/>
  <c r="BK151" i="3"/>
  <c r="BK129" i="3"/>
  <c r="BK115" i="3"/>
  <c r="J111" i="3"/>
  <c r="J101" i="3"/>
  <c r="J146" i="4"/>
  <c r="BK100" i="4"/>
  <c r="J141" i="4"/>
  <c r="J100" i="4"/>
  <c r="BK150" i="4"/>
  <c r="BK137" i="4"/>
  <c r="BK116" i="4"/>
  <c r="J96" i="4"/>
  <c r="J137" i="4"/>
  <c r="J88" i="4"/>
  <c r="BK120" i="5"/>
  <c r="BK93" i="5"/>
  <c r="J128" i="5"/>
  <c r="J101" i="5"/>
  <c r="BK89" i="5"/>
  <c r="J94" i="6"/>
  <c r="BK86" i="6"/>
  <c r="J90" i="6"/>
  <c r="J82" i="6"/>
  <c r="BK96" i="6"/>
  <c r="J92" i="6"/>
  <c r="BK84" i="6"/>
  <c r="BK371" i="2" l="1"/>
  <c r="J371" i="2"/>
  <c r="J60" i="2" s="1"/>
  <c r="R371" i="2"/>
  <c r="R80" i="2"/>
  <c r="T96" i="3"/>
  <c r="P176" i="3"/>
  <c r="P225" i="3"/>
  <c r="BK280" i="3"/>
  <c r="J280" i="3" s="1"/>
  <c r="J65" i="3" s="1"/>
  <c r="BK337" i="3"/>
  <c r="J337" i="3"/>
  <c r="J66" i="3"/>
  <c r="T337" i="3"/>
  <c r="T408" i="3"/>
  <c r="P475" i="3"/>
  <c r="BK546" i="3"/>
  <c r="J546" i="3" s="1"/>
  <c r="J69" i="3" s="1"/>
  <c r="BK610" i="3"/>
  <c r="J610" i="3"/>
  <c r="J71" i="3" s="1"/>
  <c r="T610" i="3"/>
  <c r="T687" i="3"/>
  <c r="R756" i="3"/>
  <c r="T87" i="4"/>
  <c r="T128" i="4"/>
  <c r="T145" i="4"/>
  <c r="R79" i="5"/>
  <c r="BK81" i="6"/>
  <c r="BK80" i="6"/>
  <c r="J80" i="6" s="1"/>
  <c r="J59" i="6" s="1"/>
  <c r="P96" i="3"/>
  <c r="R176" i="3"/>
  <c r="P280" i="3"/>
  <c r="BK408" i="3"/>
  <c r="J408" i="3" s="1"/>
  <c r="J67" i="3" s="1"/>
  <c r="BK475" i="3"/>
  <c r="J475" i="3" s="1"/>
  <c r="J68" i="3" s="1"/>
  <c r="T546" i="3"/>
  <c r="BK687" i="3"/>
  <c r="J687" i="3"/>
  <c r="J72" i="3" s="1"/>
  <c r="T756" i="3"/>
  <c r="P87" i="4"/>
  <c r="P128" i="4"/>
  <c r="P145" i="4"/>
  <c r="BK79" i="5"/>
  <c r="J79" i="5"/>
  <c r="J30" i="5" s="1"/>
  <c r="J59" i="5"/>
  <c r="P81" i="6"/>
  <c r="P80" i="6"/>
  <c r="AU59" i="1"/>
  <c r="P371" i="2"/>
  <c r="P80" i="2"/>
  <c r="AU55" i="1" s="1"/>
  <c r="BK96" i="3"/>
  <c r="J96" i="3"/>
  <c r="J62" i="3" s="1"/>
  <c r="BK176" i="3"/>
  <c r="J176" i="3" s="1"/>
  <c r="J63" i="3" s="1"/>
  <c r="BK225" i="3"/>
  <c r="J225" i="3" s="1"/>
  <c r="J64" i="3" s="1"/>
  <c r="R225" i="3"/>
  <c r="T280" i="3"/>
  <c r="R337" i="3"/>
  <c r="P408" i="3"/>
  <c r="R475" i="3"/>
  <c r="P546" i="3"/>
  <c r="BK601" i="3"/>
  <c r="J601" i="3"/>
  <c r="J70" i="3"/>
  <c r="R601" i="3"/>
  <c r="R610" i="3"/>
  <c r="P687" i="3"/>
  <c r="BK756" i="3"/>
  <c r="J756" i="3"/>
  <c r="J73" i="3" s="1"/>
  <c r="BK87" i="4"/>
  <c r="J87" i="4" s="1"/>
  <c r="J62" i="4" s="1"/>
  <c r="BK128" i="4"/>
  <c r="J128" i="4" s="1"/>
  <c r="J63" i="4" s="1"/>
  <c r="BK145" i="4"/>
  <c r="J145" i="4" s="1"/>
  <c r="J64" i="4" s="1"/>
  <c r="T79" i="5"/>
  <c r="R81" i="6"/>
  <c r="R80" i="6"/>
  <c r="T371" i="2"/>
  <c r="T80" i="2"/>
  <c r="R96" i="3"/>
  <c r="T176" i="3"/>
  <c r="T225" i="3"/>
  <c r="R280" i="3"/>
  <c r="P337" i="3"/>
  <c r="R408" i="3"/>
  <c r="T475" i="3"/>
  <c r="R546" i="3"/>
  <c r="P601" i="3"/>
  <c r="T601" i="3"/>
  <c r="P610" i="3"/>
  <c r="R687" i="3"/>
  <c r="P756" i="3"/>
  <c r="R87" i="4"/>
  <c r="R128" i="4"/>
  <c r="R145" i="4"/>
  <c r="P79" i="5"/>
  <c r="AU58" i="1" s="1"/>
  <c r="T81" i="6"/>
  <c r="T80" i="6"/>
  <c r="BK80" i="2"/>
  <c r="J80" i="2"/>
  <c r="J30" i="2" s="1"/>
  <c r="F55" i="6"/>
  <c r="BE82" i="6"/>
  <c r="J74" i="6"/>
  <c r="BE86" i="6"/>
  <c r="BE90" i="6"/>
  <c r="BE92" i="6"/>
  <c r="BE96" i="6"/>
  <c r="BE98" i="6"/>
  <c r="E70" i="6"/>
  <c r="BE88" i="6"/>
  <c r="BE94" i="6"/>
  <c r="BE84" i="6"/>
  <c r="F55" i="5"/>
  <c r="E69" i="5"/>
  <c r="J73" i="5"/>
  <c r="BE80" i="5"/>
  <c r="BE85" i="5"/>
  <c r="BE89" i="5"/>
  <c r="BE93" i="5"/>
  <c r="BE101" i="5"/>
  <c r="BE116" i="5"/>
  <c r="BE120" i="5"/>
  <c r="BE124" i="5"/>
  <c r="BE128" i="5"/>
  <c r="BE97" i="5"/>
  <c r="J52" i="4"/>
  <c r="F81" i="4"/>
  <c r="BE100" i="4"/>
  <c r="BE124" i="4"/>
  <c r="E48" i="4"/>
  <c r="BE88" i="4"/>
  <c r="BE92" i="4"/>
  <c r="BE129" i="4"/>
  <c r="BE150" i="4"/>
  <c r="BE154" i="4"/>
  <c r="BE158" i="4"/>
  <c r="BE96" i="4"/>
  <c r="BE108" i="4"/>
  <c r="BE112" i="4"/>
  <c r="BE90" i="4"/>
  <c r="BE104" i="4"/>
  <c r="BE116" i="4"/>
  <c r="BE120" i="4"/>
  <c r="BE133" i="4"/>
  <c r="BE137" i="4"/>
  <c r="BE141" i="4"/>
  <c r="BE146" i="4"/>
  <c r="E83" i="3"/>
  <c r="BE125" i="3"/>
  <c r="BE160" i="3"/>
  <c r="BE183" i="3"/>
  <c r="BE189" i="3"/>
  <c r="BE199" i="3"/>
  <c r="BE203" i="3"/>
  <c r="BE207" i="3"/>
  <c r="BE217" i="3"/>
  <c r="BE244" i="3"/>
  <c r="BE254" i="3"/>
  <c r="BE262" i="3"/>
  <c r="BE266" i="3"/>
  <c r="BE272" i="3"/>
  <c r="BE289" i="3"/>
  <c r="BE301" i="3"/>
  <c r="BE307" i="3"/>
  <c r="BE311" i="3"/>
  <c r="BE319" i="3"/>
  <c r="BE346" i="3"/>
  <c r="BE362" i="3"/>
  <c r="BE366" i="3"/>
  <c r="BE370" i="3"/>
  <c r="BE374" i="3"/>
  <c r="BE378" i="3"/>
  <c r="BE396" i="3"/>
  <c r="BE409" i="3"/>
  <c r="BE413" i="3"/>
  <c r="BE425" i="3"/>
  <c r="BE433" i="3"/>
  <c r="BE439" i="3"/>
  <c r="BE476" i="3"/>
  <c r="BE484" i="3"/>
  <c r="BE500" i="3"/>
  <c r="BE508" i="3"/>
  <c r="BE512" i="3"/>
  <c r="BE514" i="3"/>
  <c r="BE555" i="3"/>
  <c r="BE565" i="3"/>
  <c r="BE589" i="3"/>
  <c r="BE645" i="3"/>
  <c r="BE655" i="3"/>
  <c r="BE696" i="3"/>
  <c r="BE708" i="3"/>
  <c r="BE712" i="3"/>
  <c r="BE718" i="3"/>
  <c r="BE736" i="3"/>
  <c r="BE789" i="3"/>
  <c r="BE803" i="3"/>
  <c r="J52" i="3"/>
  <c r="F90" i="3"/>
  <c r="BE99" i="3"/>
  <c r="BE101" i="3"/>
  <c r="BE109" i="3"/>
  <c r="BE111" i="3"/>
  <c r="BE115" i="3"/>
  <c r="BE117" i="3"/>
  <c r="BE133" i="3"/>
  <c r="BE141" i="3"/>
  <c r="BE156" i="3"/>
  <c r="BE165" i="3"/>
  <c r="BE172" i="3"/>
  <c r="BE174" i="3"/>
  <c r="BE181" i="3"/>
  <c r="BE187" i="3"/>
  <c r="BE195" i="3"/>
  <c r="BE211" i="3"/>
  <c r="BE221" i="3"/>
  <c r="BE226" i="3"/>
  <c r="BE234" i="3"/>
  <c r="BE242" i="3"/>
  <c r="BE248" i="3"/>
  <c r="BE258" i="3"/>
  <c r="BE268" i="3"/>
  <c r="BE276" i="3"/>
  <c r="BE281" i="3"/>
  <c r="BE285" i="3"/>
  <c r="BE293" i="3"/>
  <c r="BE325" i="3"/>
  <c r="BE333" i="3"/>
  <c r="BE354" i="3"/>
  <c r="BE364" i="3"/>
  <c r="BE376" i="3"/>
  <c r="BE384" i="3"/>
  <c r="BE404" i="3"/>
  <c r="BE417" i="3"/>
  <c r="BE421" i="3"/>
  <c r="BE445" i="3"/>
  <c r="BE457" i="3"/>
  <c r="BE463" i="3"/>
  <c r="BE467" i="3"/>
  <c r="BE471" i="3"/>
  <c r="BE488" i="3"/>
  <c r="BE492" i="3"/>
  <c r="BE504" i="3"/>
  <c r="BE506" i="3"/>
  <c r="BE516" i="3"/>
  <c r="BE526" i="3"/>
  <c r="BE530" i="3"/>
  <c r="BE538" i="3"/>
  <c r="BE542" i="3"/>
  <c r="BE551" i="3"/>
  <c r="BE563" i="3"/>
  <c r="BE575" i="3"/>
  <c r="BE579" i="3"/>
  <c r="BE587" i="3"/>
  <c r="BE593" i="3"/>
  <c r="BE597" i="3"/>
  <c r="BE606" i="3"/>
  <c r="BE615" i="3"/>
  <c r="BE623" i="3"/>
  <c r="BE627" i="3"/>
  <c r="BE653" i="3"/>
  <c r="BE683" i="3"/>
  <c r="BE714" i="3"/>
  <c r="BE722" i="3"/>
  <c r="BE726" i="3"/>
  <c r="BE728" i="3"/>
  <c r="BE732" i="3"/>
  <c r="BE748" i="3"/>
  <c r="BE757" i="3"/>
  <c r="BE811" i="3"/>
  <c r="BE815" i="3"/>
  <c r="BE105" i="3"/>
  <c r="BE121" i="3"/>
  <c r="BE127" i="3"/>
  <c r="BE129" i="3"/>
  <c r="BE131" i="3"/>
  <c r="BE151" i="3"/>
  <c r="BE170" i="3"/>
  <c r="BE193" i="3"/>
  <c r="BE213" i="3"/>
  <c r="BE230" i="3"/>
  <c r="BE238" i="3"/>
  <c r="BE250" i="3"/>
  <c r="BE323" i="3"/>
  <c r="BE342" i="3"/>
  <c r="BE368" i="3"/>
  <c r="BE372" i="3"/>
  <c r="BE380" i="3"/>
  <c r="BE388" i="3"/>
  <c r="BE400" i="3"/>
  <c r="BE443" i="3"/>
  <c r="BE449" i="3"/>
  <c r="BE496" i="3"/>
  <c r="BE502" i="3"/>
  <c r="BE510" i="3"/>
  <c r="BE522" i="3"/>
  <c r="BE571" i="3"/>
  <c r="BE602" i="3"/>
  <c r="BE611" i="3"/>
  <c r="BE619" i="3"/>
  <c r="BE635" i="3"/>
  <c r="BE639" i="3"/>
  <c r="BE643" i="3"/>
  <c r="BE647" i="3"/>
  <c r="BE651" i="3"/>
  <c r="BE657" i="3"/>
  <c r="BE659" i="3"/>
  <c r="BE667" i="3"/>
  <c r="BE675" i="3"/>
  <c r="BE688" i="3"/>
  <c r="BE704" i="3"/>
  <c r="BE720" i="3"/>
  <c r="BE724" i="3"/>
  <c r="BE740" i="3"/>
  <c r="BE744" i="3"/>
  <c r="BE752" i="3"/>
  <c r="BE761" i="3"/>
  <c r="BE765" i="3"/>
  <c r="BE769" i="3"/>
  <c r="BE781" i="3"/>
  <c r="BE793" i="3"/>
  <c r="BE797" i="3"/>
  <c r="BE97" i="3"/>
  <c r="BE103" i="3"/>
  <c r="BE113" i="3"/>
  <c r="BE119" i="3"/>
  <c r="BE137" i="3"/>
  <c r="BE147" i="3"/>
  <c r="BE177" i="3"/>
  <c r="BE297" i="3"/>
  <c r="BE305" i="3"/>
  <c r="BE315" i="3"/>
  <c r="BE329" i="3"/>
  <c r="BE338" i="3"/>
  <c r="BE350" i="3"/>
  <c r="BE358" i="3"/>
  <c r="BE392" i="3"/>
  <c r="BE429" i="3"/>
  <c r="BE437" i="3"/>
  <c r="BE453" i="3"/>
  <c r="BE461" i="3"/>
  <c r="BE480" i="3"/>
  <c r="BE518" i="3"/>
  <c r="BE534" i="3"/>
  <c r="BE547" i="3"/>
  <c r="BE559" i="3"/>
  <c r="BE569" i="3"/>
  <c r="BE583" i="3"/>
  <c r="BE631" i="3"/>
  <c r="BE633" i="3"/>
  <c r="BE637" i="3"/>
  <c r="BE641" i="3"/>
  <c r="BE649" i="3"/>
  <c r="BE663" i="3"/>
  <c r="BE671" i="3"/>
  <c r="BE679" i="3"/>
  <c r="BE692" i="3"/>
  <c r="BE700" i="3"/>
  <c r="BE710" i="3"/>
  <c r="BE716" i="3"/>
  <c r="BE773" i="3"/>
  <c r="BE775" i="3"/>
  <c r="BE779" i="3"/>
  <c r="BE785" i="3"/>
  <c r="BE799" i="3"/>
  <c r="BE807" i="3"/>
  <c r="F77" i="2"/>
  <c r="BE93" i="2"/>
  <c r="BE108" i="2"/>
  <c r="BE125" i="2"/>
  <c r="BE159" i="2"/>
  <c r="BE169" i="2"/>
  <c r="BE181" i="2"/>
  <c r="BE186" i="2"/>
  <c r="BE206" i="2"/>
  <c r="BE208" i="2"/>
  <c r="BE213" i="2"/>
  <c r="BE223" i="2"/>
  <c r="BE227" i="2"/>
  <c r="BE235" i="2"/>
  <c r="BE239" i="2"/>
  <c r="BE81" i="2"/>
  <c r="BE99" i="2"/>
  <c r="BE117" i="2"/>
  <c r="BE133" i="2"/>
  <c r="BE151" i="2"/>
  <c r="BE164" i="2"/>
  <c r="BE173" i="2"/>
  <c r="BE217" i="2"/>
  <c r="BE243" i="2"/>
  <c r="BE256" i="2"/>
  <c r="BE262" i="2"/>
  <c r="J52" i="2"/>
  <c r="BE83" i="2"/>
  <c r="BE177" i="2"/>
  <c r="BE190" i="2"/>
  <c r="BE198" i="2"/>
  <c r="BE202" i="2"/>
  <c r="BE221" i="2"/>
  <c r="BE231" i="2"/>
  <c r="BE241" i="2"/>
  <c r="BE266" i="2"/>
  <c r="BE270" i="2"/>
  <c r="BE274" i="2"/>
  <c r="BE278" i="2"/>
  <c r="BE286" i="2"/>
  <c r="BE307" i="2"/>
  <c r="BE316" i="2"/>
  <c r="BE325" i="2"/>
  <c r="BE331" i="2"/>
  <c r="BE367" i="2"/>
  <c r="BE372" i="2"/>
  <c r="BE374" i="2"/>
  <c r="BE376" i="2"/>
  <c r="BE378" i="2"/>
  <c r="E48" i="2"/>
  <c r="BE85" i="2"/>
  <c r="BE105" i="2"/>
  <c r="BE113" i="2"/>
  <c r="BE147" i="2"/>
  <c r="BE155" i="2"/>
  <c r="BE194" i="2"/>
  <c r="BE215" i="2"/>
  <c r="BE219" i="2"/>
  <c r="BE248" i="2"/>
  <c r="BE250" i="2"/>
  <c r="BE252" i="2"/>
  <c r="BE258" i="2"/>
  <c r="BE282" i="2"/>
  <c r="BE295" i="2"/>
  <c r="BE304" i="2"/>
  <c r="BE336" i="2"/>
  <c r="BE344" i="2"/>
  <c r="BE350" i="2"/>
  <c r="BE356" i="2"/>
  <c r="BE363" i="2"/>
  <c r="F35" i="2"/>
  <c r="BB55" i="1" s="1"/>
  <c r="F36" i="2"/>
  <c r="BC55" i="1"/>
  <c r="F34" i="3"/>
  <c r="BA56" i="1"/>
  <c r="F34" i="4"/>
  <c r="BA57" i="1"/>
  <c r="F37" i="4"/>
  <c r="BD57" i="1" s="1"/>
  <c r="F35" i="5"/>
  <c r="BB58" i="1"/>
  <c r="J34" i="5"/>
  <c r="AW58" i="1"/>
  <c r="F35" i="6"/>
  <c r="BB59" i="1"/>
  <c r="F36" i="6"/>
  <c r="BC59" i="1" s="1"/>
  <c r="F37" i="2"/>
  <c r="BD55" i="1"/>
  <c r="J34" i="3"/>
  <c r="AW56" i="1"/>
  <c r="J34" i="4"/>
  <c r="AW57" i="1"/>
  <c r="F34" i="5"/>
  <c r="BA58" i="1" s="1"/>
  <c r="F36" i="5"/>
  <c r="BC58" i="1"/>
  <c r="F37" i="6"/>
  <c r="BD59" i="1"/>
  <c r="F34" i="6"/>
  <c r="BA59" i="1"/>
  <c r="J34" i="2"/>
  <c r="AW55" i="1" s="1"/>
  <c r="F35" i="3"/>
  <c r="BB56" i="1"/>
  <c r="F36" i="3"/>
  <c r="BC56" i="1" s="1"/>
  <c r="F34" i="2"/>
  <c r="BA55" i="1"/>
  <c r="F37" i="3"/>
  <c r="BD56" i="1" s="1"/>
  <c r="F36" i="4"/>
  <c r="BC57" i="1"/>
  <c r="F35" i="4"/>
  <c r="BB57" i="1" s="1"/>
  <c r="F37" i="5"/>
  <c r="BD58" i="1"/>
  <c r="J34" i="6"/>
  <c r="AW59" i="1"/>
  <c r="J59" i="2" l="1"/>
  <c r="P86" i="4"/>
  <c r="P84" i="4" s="1"/>
  <c r="AU57" i="1" s="1"/>
  <c r="T86" i="4"/>
  <c r="T84" i="4"/>
  <c r="P95" i="3"/>
  <c r="P93" i="3"/>
  <c r="AU56" i="1" s="1"/>
  <c r="R86" i="4"/>
  <c r="R84" i="4" s="1"/>
  <c r="R95" i="3"/>
  <c r="R93" i="3"/>
  <c r="BK86" i="4"/>
  <c r="J86" i="4" s="1"/>
  <c r="J61" i="4" s="1"/>
  <c r="T95" i="3"/>
  <c r="T93" i="3" s="1"/>
  <c r="BK95" i="3"/>
  <c r="J95" i="3"/>
  <c r="J61" i="3"/>
  <c r="J81" i="6"/>
  <c r="J60" i="6" s="1"/>
  <c r="AG58" i="1"/>
  <c r="AG55" i="1"/>
  <c r="J30" i="6"/>
  <c r="AG59" i="1" s="1"/>
  <c r="AN59" i="1" s="1"/>
  <c r="J33" i="3"/>
  <c r="AV56" i="1"/>
  <c r="AT56" i="1"/>
  <c r="F33" i="2"/>
  <c r="AZ55" i="1" s="1"/>
  <c r="J33" i="4"/>
  <c r="AV57" i="1" s="1"/>
  <c r="AT57" i="1" s="1"/>
  <c r="J33" i="5"/>
  <c r="AV58" i="1"/>
  <c r="AT58" i="1"/>
  <c r="AN58" i="1" s="1"/>
  <c r="J33" i="6"/>
  <c r="AV59" i="1"/>
  <c r="AT59" i="1"/>
  <c r="BB54" i="1"/>
  <c r="W31" i="1"/>
  <c r="J33" i="2"/>
  <c r="AV55" i="1" s="1"/>
  <c r="AT55" i="1" s="1"/>
  <c r="AN55" i="1" s="1"/>
  <c r="F33" i="4"/>
  <c r="AZ57" i="1" s="1"/>
  <c r="F33" i="5"/>
  <c r="AZ58" i="1"/>
  <c r="BC54" i="1"/>
  <c r="W32" i="1" s="1"/>
  <c r="F33" i="6"/>
  <c r="AZ59" i="1"/>
  <c r="BD54" i="1"/>
  <c r="W33" i="1" s="1"/>
  <c r="BA54" i="1"/>
  <c r="AW54" i="1"/>
  <c r="AK30" i="1"/>
  <c r="F33" i="3"/>
  <c r="AZ56" i="1" s="1"/>
  <c r="BK84" i="4" l="1"/>
  <c r="J84" i="4"/>
  <c r="J59" i="4"/>
  <c r="BK93" i="3"/>
  <c r="J93" i="3"/>
  <c r="J30" i="3" s="1"/>
  <c r="AG56" i="1" s="1"/>
  <c r="J39" i="6"/>
  <c r="J39" i="5"/>
  <c r="J39" i="2"/>
  <c r="AU54" i="1"/>
  <c r="AZ54" i="1"/>
  <c r="W29" i="1" s="1"/>
  <c r="AX54" i="1"/>
  <c r="W30" i="1"/>
  <c r="AY54" i="1"/>
  <c r="J39" i="3" l="1"/>
  <c r="J59" i="3"/>
  <c r="AN56" i="1"/>
  <c r="J30" i="4"/>
  <c r="AG57" i="1"/>
  <c r="AN57" i="1" s="1"/>
  <c r="AV54" i="1"/>
  <c r="AK29" i="1" s="1"/>
  <c r="J39" i="4" l="1"/>
  <c r="AT54" i="1"/>
  <c r="AG54" i="1"/>
  <c r="AK26" i="1" s="1"/>
  <c r="AK35" i="1" l="1"/>
  <c r="AN54" i="1"/>
</calcChain>
</file>

<file path=xl/sharedStrings.xml><?xml version="1.0" encoding="utf-8"?>
<sst xmlns="http://schemas.openxmlformats.org/spreadsheetml/2006/main" count="11523" uniqueCount="1015">
  <si>
    <t>Export Komplet</t>
  </si>
  <si>
    <t>VZ</t>
  </si>
  <si>
    <t>2.0</t>
  </si>
  <si>
    <t>ZAMOK</t>
  </si>
  <si>
    <t>False</t>
  </si>
  <si>
    <t>{53ebd98a-fc2d-4567-a090-8e55a8a66f73}</t>
  </si>
  <si>
    <t>0,01</t>
  </si>
  <si>
    <t>21</t>
  </si>
  <si>
    <t>15</t>
  </si>
  <si>
    <t>REKAPITULACE ZAKÁZKY</t>
  </si>
  <si>
    <t>v ---  níže se nacházejí doplnkové a pomocné údaje k sestavám  --- v</t>
  </si>
  <si>
    <t>Návod na vyplnění</t>
  </si>
  <si>
    <t>0,001</t>
  </si>
  <si>
    <t>Kód:</t>
  </si>
  <si>
    <t>2021_9_17</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</si>
  <si>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</si>
  <si>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</si>
  <si>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Chlumec n. C. - Městec Králové</t>
  </si>
  <si>
    <t>KSO:</t>
  </si>
  <si>
    <t/>
  </si>
  <si>
    <t>CC-CZ:</t>
  </si>
  <si>
    <t>Místo:</t>
  </si>
  <si>
    <t>TÚ Chlumec n. C. - Městec Králové</t>
  </si>
  <si>
    <t>Datum:</t>
  </si>
  <si>
    <t>23. 11. 2021</t>
  </si>
  <si>
    <t>Zadavatel:</t>
  </si>
  <si>
    <t>IČ:</t>
  </si>
  <si>
    <t>Správa železnic, s.o.</t>
  </si>
  <si>
    <t>DIČ:</t>
  </si>
  <si>
    <t>Uchazeč:</t>
  </si>
  <si>
    <t>Vyplň údaj</t>
  </si>
  <si>
    <t>Projektant:</t>
  </si>
  <si>
    <t>bez PD</t>
  </si>
  <si>
    <t>True</t>
  </si>
  <si>
    <t>Zpracovatel:</t>
  </si>
  <si>
    <t>Správa tratí Hradec Králové</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</si>
  <si>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</si>
  <si>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</si>
  <si>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</si>
  <si>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</si>
  <si>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</si>
  <si>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</si>
  <si>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</si>
  <si>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</si>
  <si>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</si>
  <si>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</si>
  <si>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</si>
  <si>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</si>
  <si>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</si>
  <si>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</si>
  <si>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</si>
  <si>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</si>
  <si>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</si>
  <si>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</si>
  <si>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</si>
  <si>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</si>
  <si>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</si>
  <si>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</si>
  <si>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</si>
  <si>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</si>
  <si>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</si>
  <si>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</si>
  <si>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</si>
  <si>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</si>
  <si>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</si>
  <si>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</si>
  <si>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</si>
  <si>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</si>
  <si>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</si>
  <si>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</si>
  <si>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</si>
  <si>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</si>
  <si>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</si>
  <si>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</si>
  <si>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</si>
  <si>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</si>
  <si>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</si>
  <si>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</si>
  <si>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Oprava železničního svršku</t>
  </si>
  <si>
    <t>STA</t>
  </si>
  <si>
    <t>1</t>
  </si>
  <si>
    <t>{9a03d538-7a10-4dab-8e3f-8f73c6e710f6}</t>
  </si>
  <si>
    <t>2</t>
  </si>
  <si>
    <t>SO 02</t>
  </si>
  <si>
    <t>Oprava železničních přejezdů</t>
  </si>
  <si>
    <t>{c64e680d-2d46-4433-a0f6-695713a53ade}</t>
  </si>
  <si>
    <t>SO 03</t>
  </si>
  <si>
    <t>Oprava nástupišť</t>
  </si>
  <si>
    <t>{ae47903c-94a2-48e7-9b12-c56d158fa232}</t>
  </si>
  <si>
    <t>ON</t>
  </si>
  <si>
    <t>Materiál objednatele - nedodávaný na místo stavby (NEOCEŇOVAT)</t>
  </si>
  <si>
    <t>{c73af64f-7f91-448e-9695-2180ecd25b2f}</t>
  </si>
  <si>
    <t>VON</t>
  </si>
  <si>
    <t>Vedlejší a ostatní náklady</t>
  </si>
  <si>
    <t>{e27dcdd5-a6c6-4fae-9df1-c2385e807081}</t>
  </si>
  <si>
    <t>KRYCÍ LIST SOUPISU PRACÍ</t>
  </si>
  <si>
    <t>Objekt:</t>
  </si>
  <si>
    <t>SO 01 - Oprava železničního svršku</t>
  </si>
  <si>
    <t>REKAPITULACE ČLENĚNÍ SOUPISU PRACÍ</t>
  </si>
  <si>
    <t>Kód dílu - Popis</t>
  </si>
  <si>
    <t>Cena celkem [CZK]</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</si>
  <si>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</si>
  <si>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</si>
  <si>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</si>
  <si>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</si>
  <si>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</si>
  <si>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</si>
  <si>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</si>
  <si>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</si>
  <si>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</si>
  <si>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</si>
  <si>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</si>
  <si>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</si>
  <si>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</si>
  <si>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</si>
  <si>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</si>
  <si>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</si>
  <si>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5907050120</t>
  </si>
  <si>
    <t>Dělení kolejnic kyslíkem soustavy S49 nebo T</t>
  </si>
  <si>
    <t>kus</t>
  </si>
  <si>
    <t>Sborník UOŽI 01 2021</t>
  </si>
  <si>
    <t>4</t>
  </si>
  <si>
    <t>ROZPOCET</t>
  </si>
  <si>
    <t>PP</t>
  </si>
  <si>
    <t>5908005430</t>
  </si>
  <si>
    <t>Oprava kolejnicového styku demontáž spojek tv. S49</t>
  </si>
  <si>
    <t>styk</t>
  </si>
  <si>
    <t>3</t>
  </si>
  <si>
    <t>5905020020</t>
  </si>
  <si>
    <t>Oprava stezky strojně s odstraněním drnu a nánosu přes 10 cm do 20 cm</t>
  </si>
  <si>
    <t>m2</t>
  </si>
  <si>
    <t>6</t>
  </si>
  <si>
    <t>VV</t>
  </si>
  <si>
    <t>10325,9</t>
  </si>
  <si>
    <t>km 5,240 - 9,031=3 791 m</t>
  </si>
  <si>
    <t>km 9,049 - 13,140=4 091 m</t>
  </si>
  <si>
    <t>km 13,190 - 13,251=61 m</t>
  </si>
  <si>
    <t>celkem   3 791+4 091+61=7 943*(0,65+0,65)=10 325,900 m2</t>
  </si>
  <si>
    <t>Součet</t>
  </si>
  <si>
    <t>9902100100</t>
  </si>
  <si>
    <t>Doprava obousměrná (např. dodávek z vlastních zásob zhotovitele nebo objednatele nebo výzisku) mechanizací o nosnosti přes 3,5 t sypanin (kameniva, písku, suti, dlažebních kostek, atd.) do 10 km</t>
  </si>
  <si>
    <t>t</t>
  </si>
  <si>
    <t>8</t>
  </si>
  <si>
    <t>odvoz suti ze stezek na meziskládku</t>
  </si>
  <si>
    <t>10 325,9*0,15*1,5=2 323,328 t</t>
  </si>
  <si>
    <t>2323,328</t>
  </si>
  <si>
    <t>5</t>
  </si>
  <si>
    <t>9902900100</t>
  </si>
  <si>
    <t>Naložení sypanin, drobného kusového materiálu, suti</t>
  </si>
  <si>
    <t>10</t>
  </si>
  <si>
    <t>naložení suti ze stezek na meziskládce</t>
  </si>
  <si>
    <t>9902100300</t>
  </si>
  <si>
    <t>Doprava obousměrná (např. dodávek z vlastních zásob zhotovitele nebo objednatele nebo výzisku) mechanizací o nosnosti přes 3,5 t sypanin (kameniva, písku, suti, dlažebních kostek, atd.) do 30 km</t>
  </si>
  <si>
    <t>12</t>
  </si>
  <si>
    <t>7</t>
  </si>
  <si>
    <t>9909000100</t>
  </si>
  <si>
    <t>Poplatek za uložení suti nebo hmot na oficiální skládku</t>
  </si>
  <si>
    <t>14</t>
  </si>
  <si>
    <t>uložení suti ze stezek na skládku Lodín</t>
  </si>
  <si>
    <t>5906080015</t>
  </si>
  <si>
    <t>Vystrojení pražce dřevěného s podkladnicovým upevněním čtyři vrtule</t>
  </si>
  <si>
    <t>úl.pl.</t>
  </si>
  <si>
    <t>16</t>
  </si>
  <si>
    <t>13000*2"dle ZD; úl.pl.</t>
  </si>
  <si>
    <t>9</t>
  </si>
  <si>
    <t>5906020020</t>
  </si>
  <si>
    <t>Souvislá výměna pražců v KL otevřeném i zapuštěném pražce dřevěné příčné vystrojené</t>
  </si>
  <si>
    <t>18</t>
  </si>
  <si>
    <t>km 5,240 - 9,031=3,791 km -  6 204 ks</t>
  </si>
  <si>
    <t>km 9,049 - 13,140=4,091 km -  6 696 ks</t>
  </si>
  <si>
    <t>km 13,190 - 13,251=0,061 km -  100 ks</t>
  </si>
  <si>
    <t>celkem 6 204+6 696+100=13 000 ks rozdělení "d"</t>
  </si>
  <si>
    <t>13000</t>
  </si>
  <si>
    <t>5907020415</t>
  </si>
  <si>
    <t>Souvislá výměna kolejnic současně s výměnou kompletů a pryžové podložky tv. S49 rozdělení "d"</t>
  </si>
  <si>
    <t>m</t>
  </si>
  <si>
    <t>20</t>
  </si>
  <si>
    <t>celkem   3 791+4 091+61=7 943*2=15 886 m</t>
  </si>
  <si>
    <t>15886</t>
  </si>
  <si>
    <t>11</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</si>
  <si>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</si>
  <si>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</si>
  <si>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22</t>
  </si>
  <si>
    <t>km 5,240 - 6,510=1 270 m -  T/dř. "d"</t>
  </si>
  <si>
    <t>km 6,660 - 8,460=1 800 m -  T/dř. "d"</t>
  </si>
  <si>
    <t>km 8,635 - 8,960=325 m -  T/dř. "d"</t>
  </si>
  <si>
    <t>km 9,135 - 13,140=4 005 m -  T/dř. "d"</t>
  </si>
  <si>
    <t>km 13,190 - 13,251=61 m - T/dř. "d"</t>
  </si>
  <si>
    <t>km 6,510 - 6,660=150 m -  T/SB5 "d"</t>
  </si>
  <si>
    <t>km 8,460 - 8,635=175 m -  T/SB5 "d"</t>
  </si>
  <si>
    <t>km 8,960 - 9,135=(175-18)=157 m -  T/SB5 "d"</t>
  </si>
  <si>
    <t>celkem   1270+1800+325+4005+61=7 461 m   T/dř. "d"   0,272 t/m</t>
  </si>
  <si>
    <t>celkem   150+175+157=482 m   T/SB5 "d"  0,581 t/m</t>
  </si>
  <si>
    <t>2309,434</t>
  </si>
  <si>
    <t>5999005010</t>
  </si>
  <si>
    <t>Třídění spojovacích a upevňovacích součástí</t>
  </si>
  <si>
    <t>24</t>
  </si>
  <si>
    <t>13000*0,026</t>
  </si>
  <si>
    <t>13</t>
  </si>
  <si>
    <t>5999005020</t>
  </si>
  <si>
    <t>Třídění pražců a kolejnicových podpor</t>
  </si>
  <si>
    <t>26</t>
  </si>
  <si>
    <t>7461*1,64*0,08+482*1,64*0,265</t>
  </si>
  <si>
    <t>5999005030</t>
  </si>
  <si>
    <t>Třídění kolejnic</t>
  </si>
  <si>
    <t>28</t>
  </si>
  <si>
    <t>2*7943*0,0493</t>
  </si>
  <si>
    <t>5906105010</t>
  </si>
  <si>
    <t>Demontáž pražce dřevěný</t>
  </si>
  <si>
    <t>30</t>
  </si>
  <si>
    <t>"7461*1,64;0)=12 236,00 ks</t>
  </si>
  <si>
    <t>12236</t>
  </si>
  <si>
    <t>5906105020</t>
  </si>
  <si>
    <t>Demontáž pražce betonový</t>
  </si>
  <si>
    <t>32</t>
  </si>
  <si>
    <t>"(482*1,64;0)=790,00 ks</t>
  </si>
  <si>
    <t>790</t>
  </si>
  <si>
    <t>17</t>
  </si>
  <si>
    <t>5905105030</t>
  </si>
  <si>
    <t>Doplnění KL kamenivem souvisle strojně v koleji</t>
  </si>
  <si>
    <t>m3</t>
  </si>
  <si>
    <t>34</t>
  </si>
  <si>
    <t>7943*0,3</t>
  </si>
  <si>
    <t>5909032010</t>
  </si>
  <si>
    <t>Přesná úprava GPK koleje směrové a výškové uspořádání pražce dřevěné nebo ocelové</t>
  </si>
  <si>
    <t>km</t>
  </si>
  <si>
    <t>36</t>
  </si>
  <si>
    <t>7,943*2"dle ZD;  úprava GPK 2x;</t>
  </si>
  <si>
    <t>19</t>
  </si>
  <si>
    <t>5909030010</t>
  </si>
  <si>
    <t>Následná úprava GPK koleje směrové a výškové uspořádání pražce dřevěné nebo ocelové</t>
  </si>
  <si>
    <t>38</t>
  </si>
  <si>
    <t xml:space="preserve">7,943 "km </t>
  </si>
  <si>
    <t>5910020030</t>
  </si>
  <si>
    <t>Svařování kolejnic termitem plný předehřev standardní spára svar sériový tv. S49</t>
  </si>
  <si>
    <t>40</t>
  </si>
  <si>
    <t xml:space="preserve">64"závěrné svary po 250 m,  ZAOKR.NAHORU(7943/250;1)*2=64 ks </t>
  </si>
  <si>
    <t>604"montážní svary ZAOKR.NAHORU(7943/23,8;1)*2-64=604 ks</t>
  </si>
  <si>
    <t>5910035030</t>
  </si>
  <si>
    <t>Dosažení dovolené upínací teploty v BK prodloužením kolejnicového pásu v koleji tv. S49</t>
  </si>
  <si>
    <t>42</t>
  </si>
  <si>
    <t>64"závěrné sváry po 250 m,  ZAOKR.NAHORU(7943/250;1)*2</t>
  </si>
  <si>
    <t>5910040320</t>
  </si>
  <si>
    <t>Umožnění volné dilatace kolejnice demontáž upevňovadel s osazením kluzných podložek rozdělení pražců "c"</t>
  </si>
  <si>
    <t>44</t>
  </si>
  <si>
    <t>(7943+60)*2</t>
  </si>
  <si>
    <t>23</t>
  </si>
  <si>
    <t>5910040420</t>
  </si>
  <si>
    <t>Umožnění volné dilatace kolejnice montáž upevňovadel s odstraněním kluzných podložek rozdělení pražců "d"</t>
  </si>
  <si>
    <t>46</t>
  </si>
  <si>
    <t>5910045020</t>
  </si>
  <si>
    <t>Zajištění polohy kolejnice bočními válečkovými opěrkami rozdělení pražců "d"</t>
  </si>
  <si>
    <t>48</t>
  </si>
  <si>
    <t>145+87+144+64+88+321+340+222</t>
  </si>
  <si>
    <t>25</t>
  </si>
  <si>
    <t>5910136010</t>
  </si>
  <si>
    <t>Montáž pražcové kotvy v koleji</t>
  </si>
  <si>
    <t>50</t>
  </si>
  <si>
    <t>247</t>
  </si>
  <si>
    <t>5914020020</t>
  </si>
  <si>
    <t>Čištění otevřených odvodňovacích zařízení strojně příkop nezpevněný</t>
  </si>
  <si>
    <t>52</t>
  </si>
  <si>
    <t>27</t>
  </si>
  <si>
    <t>54</t>
  </si>
  <si>
    <t>odvoz suti s uložením na pozemek OŘ</t>
  </si>
  <si>
    <t>1000*1,5</t>
  </si>
  <si>
    <t>5915015010</t>
  </si>
  <si>
    <t>Svahování zemního tělesa železničního spodku v náspu</t>
  </si>
  <si>
    <t>56</t>
  </si>
  <si>
    <t>29</t>
  </si>
  <si>
    <t>5912050110</t>
  </si>
  <si>
    <t>Staničení demontáž kilometrovníku</t>
  </si>
  <si>
    <t>58</t>
  </si>
  <si>
    <t>5912050120</t>
  </si>
  <si>
    <t>Staničení demontáž hektometrovníku</t>
  </si>
  <si>
    <t>60</t>
  </si>
  <si>
    <t>31</t>
  </si>
  <si>
    <t>5912060210</t>
  </si>
  <si>
    <t>Demontáž zajišťovací značky včetně sloupku a základu konzolové</t>
  </si>
  <si>
    <t>62</t>
  </si>
  <si>
    <t>5912065210</t>
  </si>
  <si>
    <t>Montáž zajišťovací značky včetně sloupku a základu konzolové</t>
  </si>
  <si>
    <t>64</t>
  </si>
  <si>
    <t>33</t>
  </si>
  <si>
    <t>9902900200</t>
  </si>
  <si>
    <t>Naložení  objemnějšího kusového materiálu, vybouraných hmot</t>
  </si>
  <si>
    <t>66</t>
  </si>
  <si>
    <t>Naložení objemnějšího kusového materiálu, vybouraných hmot</t>
  </si>
  <si>
    <t>880,992+4,238</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</si>
  <si>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</si>
  <si>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</si>
  <si>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68</t>
  </si>
  <si>
    <t>880,992+4,238"odvoz vyz. pražců a pryž. podložek 880,992+4,238</t>
  </si>
  <si>
    <t>35</t>
  </si>
  <si>
    <t>9909000300</t>
  </si>
  <si>
    <t>Poplatek za likvidaci dřevěných kolejnicových podpor</t>
  </si>
  <si>
    <t>70</t>
  </si>
  <si>
    <t>12236*0,08*0,9"uložení 90% vyzískaných dřev. pražců na skládku Lodín;</t>
  </si>
  <si>
    <t>9909000400</t>
  </si>
  <si>
    <t>Poplatek za likvidaci plastových součástí</t>
  </si>
  <si>
    <t>72</t>
  </si>
  <si>
    <t xml:space="preserve">13000*2*0,000163"uložení vyzískaných pryž. podložek na skládku Semtín; </t>
  </si>
  <si>
    <t>37</t>
  </si>
  <si>
    <t>9902900200.1</t>
  </si>
  <si>
    <t>74</t>
  </si>
  <si>
    <t>76</t>
  </si>
  <si>
    <t>39</t>
  </si>
  <si>
    <t>9909000500</t>
  </si>
  <si>
    <t>Poplatek uložení odpadu betonových prefabrikátů</t>
  </si>
  <si>
    <t>78</t>
  </si>
  <si>
    <t>uložení zaj.značek na skládku Lodín</t>
  </si>
  <si>
    <t>32*0,068</t>
  </si>
  <si>
    <t>M</t>
  </si>
  <si>
    <t>5962119025</t>
  </si>
  <si>
    <t>Zajištění PPK betonový sloupek pro konzolovou značku</t>
  </si>
  <si>
    <t>80</t>
  </si>
  <si>
    <t>41</t>
  </si>
  <si>
    <t>5962119020</t>
  </si>
  <si>
    <t>Zajištění PPK štítek konzolové a hřebové značky</t>
  </si>
  <si>
    <t>82</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</si>
  <si>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</si>
  <si>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</si>
  <si>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84</t>
  </si>
  <si>
    <t xml:space="preserve">160*0,170"přeprava konzol. značek z ŽPSV Běstovice; </t>
  </si>
  <si>
    <t>43</t>
  </si>
  <si>
    <t>5960101040</t>
  </si>
  <si>
    <t>Pražcové kotvy TDHB pro pražec dřevěný</t>
  </si>
  <si>
    <t>86</t>
  </si>
  <si>
    <t>88</t>
  </si>
  <si>
    <t>247*0,01004"přeprava pr. kotev z H. Brodu</t>
  </si>
  <si>
    <t>45</t>
  </si>
  <si>
    <t>5955101000</t>
  </si>
  <si>
    <t>Kamenivo drcené štěrk frakce 31,5/63 třídy BI</t>
  </si>
  <si>
    <t>90</t>
  </si>
  <si>
    <t>2382,9*2,035</t>
  </si>
  <si>
    <t>9902100500</t>
  </si>
  <si>
    <t>Doprava obousměrná (např. dodávek z vlastních zásob zhotovitele nebo objednatele nebo výzisku) mechanizací o nosnosti přes 3,5 t sypanin (kameniva, písku, suti, dlažebních kostek, atd.) do 60 km</t>
  </si>
  <si>
    <t>92</t>
  </si>
  <si>
    <t>2382,9*2,035"přeprava štěrku z lomu Libodřice</t>
  </si>
  <si>
    <t>47</t>
  </si>
  <si>
    <t>5958128010</t>
  </si>
  <si>
    <t>Komplety ŽS 4 (šroub RS 1, matice M 24, podložka Fe6, svěrka ŽS4)</t>
  </si>
  <si>
    <t>94</t>
  </si>
  <si>
    <t>13000*4-564</t>
  </si>
  <si>
    <t>5958125010</t>
  </si>
  <si>
    <t>Komplety s antikorozní úpravou ŽS 4 (svěrka ŽS4, šroub RS 1, matice M24, podložka Fe6)</t>
  </si>
  <si>
    <t>96</t>
  </si>
  <si>
    <t xml:space="preserve">(14+12+10+10+10)*6+(13+10+18+16)*4"antikoroz. komplety v přejezdech </t>
  </si>
  <si>
    <t>49</t>
  </si>
  <si>
    <t>5958158005</t>
  </si>
  <si>
    <t>Podložka pryžová pod patu kolejnice S49  183/126/6</t>
  </si>
  <si>
    <t>98</t>
  </si>
  <si>
    <t>13000*2+112</t>
  </si>
  <si>
    <t>100</t>
  </si>
  <si>
    <t>51436*0,0012+564*0,0012+26112*0,000163"komplety a pryž podl.</t>
  </si>
  <si>
    <t>51</t>
  </si>
  <si>
    <t>102</t>
  </si>
  <si>
    <t>1300 m kolejnic v žst. Horka u St. Paky</t>
  </si>
  <si>
    <t>1400 m kolejnic  v žst. Jaroměř</t>
  </si>
  <si>
    <t>264 m v žst. Opočno</t>
  </si>
  <si>
    <t>360 m v žst Bohuslavice</t>
  </si>
  <si>
    <t>408 m v žst. Náchod</t>
  </si>
  <si>
    <t>3732*0,04939</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</si>
  <si>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</si>
  <si>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</si>
  <si>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104</t>
  </si>
  <si>
    <t>3324*0,04939</t>
  </si>
  <si>
    <t>63</t>
  </si>
  <si>
    <t>780498927</t>
  </si>
  <si>
    <t>53</t>
  </si>
  <si>
    <t>106</t>
  </si>
  <si>
    <t>nové dřevěné pražce SSM HK  - 13000*0,103=1339,000 t</t>
  </si>
  <si>
    <t>nové Podkladnice žebrová tv. S4 SSM HK</t>
  </si>
  <si>
    <t>nové upevňovací vrtule R1(145) SSM HK</t>
  </si>
  <si>
    <t>nové upevňovací kroužky pružné dvojité Fe 6 SSM HK</t>
  </si>
  <si>
    <t>nové polyetylenovépodložky pod podkladnici 380/160/2 (S4, R4) SSM HK</t>
  </si>
  <si>
    <t>1465,460</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</si>
  <si>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</si>
  <si>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</si>
  <si>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108</t>
  </si>
  <si>
    <t>nová Podkladnice žebrová tv. S4 SSM HK</t>
  </si>
  <si>
    <t>55</t>
  </si>
  <si>
    <t>110</t>
  </si>
  <si>
    <t>naložení podkladnic</t>
  </si>
  <si>
    <t>151,997</t>
  </si>
  <si>
    <t>60*0,3273 "pražce SB 8 do přejezdů z Hradce Králové</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</si>
  <si>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</si>
  <si>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</si>
  <si>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112</t>
  </si>
  <si>
    <t>Podkladnice 1600 ks TO Jičín</t>
  </si>
  <si>
    <t>1600*0,00852</t>
  </si>
  <si>
    <t>57</t>
  </si>
  <si>
    <t>114</t>
  </si>
  <si>
    <t>Podkladnice 2200 ks TO Hradec Králové</t>
  </si>
  <si>
    <t>Podkladnice 400 ks TO Stará Paka</t>
  </si>
  <si>
    <t>Podkladnice 4290 ks žst. Třemošnice</t>
  </si>
  <si>
    <t>6890*0,00852</t>
  </si>
  <si>
    <t>116</t>
  </si>
  <si>
    <t>Podkladnice 400 ks TO Náchod</t>
  </si>
  <si>
    <t>Podkladnice 500 ks TO Týniště n. Orl.</t>
  </si>
  <si>
    <t>900*0,00852</t>
  </si>
  <si>
    <t>59</t>
  </si>
  <si>
    <t>118</t>
  </si>
  <si>
    <t>5150*0,00852</t>
  </si>
  <si>
    <t>"Podkladnice 150 ks TO Choceň</t>
  </si>
  <si>
    <t>"Podkladnice 2600 ks TO Trutnov</t>
  </si>
  <si>
    <t>"Podkladnice 2400 ks TO Malé Svatoňovice</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</si>
  <si>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</si>
  <si>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</si>
  <si>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120</t>
  </si>
  <si>
    <t>Podkladnice 1000 ks TO ČT1</t>
  </si>
  <si>
    <t>Podkladnice 1600 ks TO ČT2</t>
  </si>
  <si>
    <t>Podkladnice 700 ks TO Ústí n. Orl.</t>
  </si>
  <si>
    <t>3300*0,00852</t>
  </si>
  <si>
    <t>61</t>
  </si>
  <si>
    <t>9903200100</t>
  </si>
  <si>
    <t>Přeprava mechanizace na místo prováděných prací o hmotnosti přes 12 t přes 50 do 100 km</t>
  </si>
  <si>
    <t>122</t>
  </si>
  <si>
    <t>4"4 x MHS</t>
  </si>
  <si>
    <t>9903200200</t>
  </si>
  <si>
    <t>Přeprava mechanizace na místo prováděných prací o hmotnosti přes 12 t do 200 km</t>
  </si>
  <si>
    <t>124</t>
  </si>
  <si>
    <t>5"obnovovací stroj, 2 x ASP, 2 x SSP</t>
  </si>
  <si>
    <t>OST</t>
  </si>
  <si>
    <t>Ostatní</t>
  </si>
  <si>
    <t>7590157040</t>
  </si>
  <si>
    <t>Demontáž uzemnění pasivní ochrany u neelektrizovaných tratí</t>
  </si>
  <si>
    <t>512</t>
  </si>
  <si>
    <t>95983043</t>
  </si>
  <si>
    <t>7592007070</t>
  </si>
  <si>
    <t>Demontáž počítacího bodu počítače náprav PZN 1</t>
  </si>
  <si>
    <t>-127336337</t>
  </si>
  <si>
    <t>65</t>
  </si>
  <si>
    <t>7592005070</t>
  </si>
  <si>
    <t>Montáž počítacího bodu počítače náprav PZN 1</t>
  </si>
  <si>
    <t>-1796978207</t>
  </si>
  <si>
    <t>Montáž počítacího bodu počítače náprav PZN 1 - uložení a připevnění na určené místo, seřízení polohy, přezkoušení</t>
  </si>
  <si>
    <t>67</t>
  </si>
  <si>
    <t>7590155040</t>
  </si>
  <si>
    <t>Montáž pasivní ochrany pro omezení atmosférických vlivů u neelektrizovaných tratí jednoduché včetně uzemnění</t>
  </si>
  <si>
    <t>788848455</t>
  </si>
  <si>
    <t>SO 02 - Oprava železničních přejezdů</t>
  </si>
  <si>
    <t>HSV - Práce a dodávky HSV</t>
  </si>
  <si>
    <t>5 - Komunikace</t>
  </si>
  <si>
    <t xml:space="preserve">    D1 - Přejezd P4564 - žel. svršek</t>
  </si>
  <si>
    <t xml:space="preserve">    D2 - Přejezd P4564 - konstrukce</t>
  </si>
  <si>
    <t xml:space="preserve">    D3 - Přejezd P4565</t>
  </si>
  <si>
    <t xml:space="preserve">    D4 - Přejezd P4566</t>
  </si>
  <si>
    <t xml:space="preserve">    D5 - Přejezd P4567</t>
  </si>
  <si>
    <t xml:space="preserve">    D6 - Přejezd P4568</t>
  </si>
  <si>
    <t xml:space="preserve">    D7 - Přejezd P4569</t>
  </si>
  <si>
    <t xml:space="preserve">    D8 - Přejezd P4570</t>
  </si>
  <si>
    <t xml:space="preserve">    D9 - Přechod P4572</t>
  </si>
  <si>
    <t xml:space="preserve">    D10 - Přejezd P4573</t>
  </si>
  <si>
    <t xml:space="preserve">    D11 - Přejezd P4574</t>
  </si>
  <si>
    <t xml:space="preserve">    D12 - Přejezd P4575</t>
  </si>
  <si>
    <t>HSV</t>
  </si>
  <si>
    <t>Práce a dodávky HSV</t>
  </si>
  <si>
    <t>Komunikace</t>
  </si>
  <si>
    <t>D1</t>
  </si>
  <si>
    <t>Přejezd P4564 - žel. svršek</t>
  </si>
  <si>
    <t>Dělení kolejnic kyslíkem tv. S49</t>
  </si>
  <si>
    <t>5906140080</t>
  </si>
  <si>
    <t>Demontáž kolejového roštu koleje v ose koleje pražce dřevěné tv. S49 rozdělení "d"</t>
  </si>
  <si>
    <t>5907015040</t>
  </si>
  <si>
    <t>Ojedinělá výměna kolejnic stávající upevnění tv. S49 rozdělení "d"</t>
  </si>
  <si>
    <t>5905050060</t>
  </si>
  <si>
    <t>Souvislá výměna KL se snesením KR koleje pražce betonové rozdělení "d"</t>
  </si>
  <si>
    <t>0,01"úprava GPK v ceně položky</t>
  </si>
  <si>
    <t>5906130390</t>
  </si>
  <si>
    <t>Montáž kolejového roštu v ose koleje pražce betonové vystrojené tv. S49 rozdělení "d"</t>
  </si>
  <si>
    <t>Podložka pryžová pod patu kolejnice S49 183/126/6</t>
  </si>
  <si>
    <t>(10*1,888+22,5)*2,035"kamenivo na výměnu KL a doplnění po následné úpravě GPK</t>
  </si>
  <si>
    <t>5910020130</t>
  </si>
  <si>
    <t>Svařování kolejnic termitem plný předehřev standardní spára svar jednotlivý tv. S49</t>
  </si>
  <si>
    <t>svar</t>
  </si>
  <si>
    <t>Umožnění volné dilatace kolejnice demontáž upevňovadel s osazením kluzných podložek rozdělení pražců "d"</t>
  </si>
  <si>
    <t>3,727"naložení pražců a kolejnic</t>
  </si>
  <si>
    <t>9901000100</t>
  </si>
  <si>
    <t>Doprava obousměrná (např. dodávek z vlastních zásob zhotovitele nebo objednatele nebo výzisku) mechanizací o nosnosti do 3,5 t elektrosoučástek, montážního materiálu, kameniva, písku, dlažebních kostek, suti, atd. do 10 km</t>
  </si>
  <si>
    <t>3,727"přeprava dřev. pražců a kolejnic S49  z TO Chlumec n. C.</t>
  </si>
  <si>
    <t>odvoz dřev. pražců a pryž. podložek na skládku Lodín</t>
  </si>
  <si>
    <t>odvoz vytěženého KL z P k recyklaci - Šumbor</t>
  </si>
  <si>
    <t>17*0,08+66*0,00018+(10*1,888*2,035)</t>
  </si>
  <si>
    <t>(10*1,888+22,5)*2,035"přeprava štěrku z lomu Libodřice</t>
  </si>
  <si>
    <t>komplety ŽS 4 (svěrka ŽS4, šroub RS 1, matice M24, podložka Fe6) + pryžové podložky</t>
  </si>
  <si>
    <t>0,164</t>
  </si>
  <si>
    <t xml:space="preserve">17*0,08"uložení vyzískaných dřev. pražců na skládku Lodín; </t>
  </si>
  <si>
    <t xml:space="preserve">uložení vyzískaných pryž. podložek na skládku Semtín; </t>
  </si>
  <si>
    <t>66*0,00018</t>
  </si>
  <si>
    <t>9909000700</t>
  </si>
  <si>
    <t>Poplatek za recyklaci kameniva</t>
  </si>
  <si>
    <t>vytěžené kamenivo k recyklaci Šumbor</t>
  </si>
  <si>
    <t>(10*1,888*2,035)</t>
  </si>
  <si>
    <t>úl. pl.</t>
  </si>
  <si>
    <t>D2</t>
  </si>
  <si>
    <t>Přejezd P4564 - konstrukce</t>
  </si>
  <si>
    <t>5913070020</t>
  </si>
  <si>
    <t>Demontáž betonové přejezdové konstrukce část vnitřní</t>
  </si>
  <si>
    <t>3*1,75</t>
  </si>
  <si>
    <t>5913285210</t>
  </si>
  <si>
    <t>Montáž dílů komunikace obrubníku uložení v betonu</t>
  </si>
  <si>
    <t>5964161005</t>
  </si>
  <si>
    <t>Beton lehce zhutnitelný C 16/20;X0 F5 2 200 2 662</t>
  </si>
  <si>
    <t>10,5*0,4*0,2</t>
  </si>
  <si>
    <t>9901000200</t>
  </si>
  <si>
    <t>Doprava obousměrná (např. dodávek z vlastních zásob zhotovitele nebo objednatele nebo výzisku) mechanizací o nosnosti do 3,5 t elektrosoučástek, montážního materiálu, kameniva, písku, dlažebních kostek, suti, atd. do 20 km</t>
  </si>
  <si>
    <t>5913220020</t>
  </si>
  <si>
    <t>Montáž kolejnicových dílů přejezdu ochranná kolejnice</t>
  </si>
  <si>
    <t>2*5,25</t>
  </si>
  <si>
    <t>5913220040</t>
  </si>
  <si>
    <t>Montáž kolejnicových dílů přejezdu náběhový klín</t>
  </si>
  <si>
    <t>5913250020</t>
  </si>
  <si>
    <t>Zřízení konstrukce vozovky asfaltobetonové dle vzorového listu Ž těžké - podkladní, ložní a obrusná vrstva tloušťky do 25 cm</t>
  </si>
  <si>
    <t>5,25*2+5,25*1,25+5,25*2</t>
  </si>
  <si>
    <t>5963146025</t>
  </si>
  <si>
    <t>Asfaltový beton ACP 22S 50/70 hrubozrnný podkladní vrstva</t>
  </si>
  <si>
    <t>27,563*0,06*2,5</t>
  </si>
  <si>
    <t>5963146010</t>
  </si>
  <si>
    <t>Asfaltový beton ACL 16S 50/70 hrubozrnný-ložní vrstva</t>
  </si>
  <si>
    <t>5963146000</t>
  </si>
  <si>
    <t>Asfaltový beton ACO 11S 50/70 střednězrnný-obrusná vrstva</t>
  </si>
  <si>
    <t>27,563*0,05*2,5</t>
  </si>
  <si>
    <t>5963134010</t>
  </si>
  <si>
    <t>Náběhový klín ocelový</t>
  </si>
  <si>
    <t>11,714"obalovna Chvaletice;</t>
  </si>
  <si>
    <t>919112223R</t>
  </si>
  <si>
    <t>Řezání spár pro vytvoření komůrky š 15 mm hl 30 mm pro těsnící zálivku v živičném krytu</t>
  </si>
  <si>
    <t>2*5,25"dle ZD; ceník ÚRS;</t>
  </si>
  <si>
    <t>919121122R</t>
  </si>
  <si>
    <t>Těsnění spár zálivkou za studena pro komůrky š 15 mm hl 30 mm s těsnicím profilem</t>
  </si>
  <si>
    <t>D3</t>
  </si>
  <si>
    <t>Přejezd P4565</t>
  </si>
  <si>
    <t>5915010020</t>
  </si>
  <si>
    <t>Těžení zeminy nebo horniny železničního spodku v hornině třídy těžitelnosti I skupiny 2</t>
  </si>
  <si>
    <t xml:space="preserve">2*7*2*0,15"dle ZD;  konstrukce přejezdu z štěrkodrti; </t>
  </si>
  <si>
    <t xml:space="preserve">4*1,75"dle ZD; </t>
  </si>
  <si>
    <t>14"dle ZD; ukončení živ. krytu přejezdu z vyzískaných kolejnic</t>
  </si>
  <si>
    <t>14*0,4*0,2</t>
  </si>
  <si>
    <t>2*7</t>
  </si>
  <si>
    <t>7*2+7*1,25+7*2</t>
  </si>
  <si>
    <t>36,75*0,06*2,5</t>
  </si>
  <si>
    <t>36,75*0,05*2,5</t>
  </si>
  <si>
    <t>5,513+5,513+4,594"obalovna Chvaletice; 5,513+5,513+4,594</t>
  </si>
  <si>
    <t>2*7"dle ZD; ceník ÚRS;</t>
  </si>
  <si>
    <t>D4</t>
  </si>
  <si>
    <t>Přejezd P4566</t>
  </si>
  <si>
    <t>5913235020</t>
  </si>
  <si>
    <t>Dělení AB komunikace řezáním hloubky do 20 cm</t>
  </si>
  <si>
    <t>2*5,5"dle ZD;</t>
  </si>
  <si>
    <t>5913240020</t>
  </si>
  <si>
    <t>Odstranění AB komunikace odtěžením nebo frézováním hloubky do 20 cm</t>
  </si>
  <si>
    <t>5,5*2+5,5*1,25+5,5*2"dle ZD</t>
  </si>
  <si>
    <t>28,875*0,17*2,2</t>
  </si>
  <si>
    <t>9909000600</t>
  </si>
  <si>
    <t>Poplatek za recyklaci odpadu (asfaltové směsi, kusový beton)</t>
  </si>
  <si>
    <t>10,799"uložení živice v obalovně Chvaletice</t>
  </si>
  <si>
    <t>5913215020</t>
  </si>
  <si>
    <t>Demontáž kolejnicových dílů přejezdu ochranná kolejnice</t>
  </si>
  <si>
    <t xml:space="preserve">2*5,5"dle ZD; </t>
  </si>
  <si>
    <t xml:space="preserve">2*6"dle ZD; </t>
  </si>
  <si>
    <t>126</t>
  </si>
  <si>
    <t>128</t>
  </si>
  <si>
    <t>5,5*2+6*1,25+5,5*2"dle ZD;  5,5*2+6*1,25+5,5*2</t>
  </si>
  <si>
    <t>130</t>
  </si>
  <si>
    <t>29,5*0,06*2,5</t>
  </si>
  <si>
    <t>132</t>
  </si>
  <si>
    <t>134</t>
  </si>
  <si>
    <t>29,5*0,05*2,5</t>
  </si>
  <si>
    <t>136</t>
  </si>
  <si>
    <t>69</t>
  </si>
  <si>
    <t>138</t>
  </si>
  <si>
    <t xml:space="preserve"> 4,425+4,425+3,688"obalovna Chvaletice;</t>
  </si>
  <si>
    <t>140</t>
  </si>
  <si>
    <t xml:space="preserve"> 2*6+2*5,5"dle ZD; ceník ÚRS;</t>
  </si>
  <si>
    <t>71</t>
  </si>
  <si>
    <t>142</t>
  </si>
  <si>
    <t>23"dle ZD; ceník ÚRS;</t>
  </si>
  <si>
    <t>D5</t>
  </si>
  <si>
    <t>Přejezd P4567</t>
  </si>
  <si>
    <t>144</t>
  </si>
  <si>
    <t>2*7"dle ZD;</t>
  </si>
  <si>
    <t>73</t>
  </si>
  <si>
    <t>146</t>
  </si>
  <si>
    <t xml:space="preserve">7*2+7,5*1,25+7*2"dle ZD;  </t>
  </si>
  <si>
    <t>148</t>
  </si>
  <si>
    <t>37,375*0,17*2,2</t>
  </si>
  <si>
    <t>75</t>
  </si>
  <si>
    <t>150</t>
  </si>
  <si>
    <t>13,978"uložení živice v obalovně Chvaletice</t>
  </si>
  <si>
    <t>152</t>
  </si>
  <si>
    <t>2*7,5</t>
  </si>
  <si>
    <t>77</t>
  </si>
  <si>
    <t>5913040220</t>
  </si>
  <si>
    <t>Montáž celopryžové přejezdové konstrukce silně zatížené v koleji část vnitřní</t>
  </si>
  <si>
    <t>154</t>
  </si>
  <si>
    <t>7,2</t>
  </si>
  <si>
    <t>5963101035</t>
  </si>
  <si>
    <t>Přejezd celopryžový Strail panel vnitřní</t>
  </si>
  <si>
    <t>156</t>
  </si>
  <si>
    <t>79</t>
  </si>
  <si>
    <t>5963101045</t>
  </si>
  <si>
    <t>Přejezd celopryžový Strail kolejová opěrka</t>
  </si>
  <si>
    <t>158</t>
  </si>
  <si>
    <t>5963101050</t>
  </si>
  <si>
    <t>Přejezd celopryžový Strail spínací táhlo střední 1200 mm</t>
  </si>
  <si>
    <t>160</t>
  </si>
  <si>
    <t>81</t>
  </si>
  <si>
    <t>5963101085</t>
  </si>
  <si>
    <t>Přejezd celopryžový Strail spínací táhlo 1200 mm</t>
  </si>
  <si>
    <t>162</t>
  </si>
  <si>
    <t>5963101135</t>
  </si>
  <si>
    <t>Přejezd celopryžový Strail pojistka proti posuvu</t>
  </si>
  <si>
    <t>164</t>
  </si>
  <si>
    <t>83</t>
  </si>
  <si>
    <t>5963101055</t>
  </si>
  <si>
    <t>Přejezd celopryžový Strail náběhový klín pero</t>
  </si>
  <si>
    <t>166</t>
  </si>
  <si>
    <t>5963101060</t>
  </si>
  <si>
    <t>Přejezd celopryžový Strail náběhový klín drážka</t>
  </si>
  <si>
    <t>168</t>
  </si>
  <si>
    <t>85</t>
  </si>
  <si>
    <t>9902401200</t>
  </si>
  <si>
    <t>Doprava jednosměrná (např. nakupovaného materiálu) mechanizací o nosnosti přes 3,5 t objemnějšího kusového materiálu (prefabrikátů, stožárů, výhybek, rozvaděčů, vybouraných hmot atd.) do 350 km</t>
  </si>
  <si>
    <t>170</t>
  </si>
  <si>
    <t>9902409100</t>
  </si>
  <si>
    <t>Doprava jednosměrná (např. nakupovaného materiálu) mechanizací o nosnosti přes 3,5 t objemnějšího kusového materiálu (prefabrikátů, stožárů, výhybek, rozvaděčů, vybouraných hmot atd.) příplatek za každý další 1 km</t>
  </si>
  <si>
    <t>172</t>
  </si>
  <si>
    <t>87</t>
  </si>
  <si>
    <t>174</t>
  </si>
  <si>
    <t>7*2+7*2</t>
  </si>
  <si>
    <t>176</t>
  </si>
  <si>
    <t>28*0,06*2,5</t>
  </si>
  <si>
    <t>89</t>
  </si>
  <si>
    <t>178</t>
  </si>
  <si>
    <t>180</t>
  </si>
  <si>
    <t>28*0,05*2,5</t>
  </si>
  <si>
    <t>91</t>
  </si>
  <si>
    <t>182</t>
  </si>
  <si>
    <t xml:space="preserve">4,2+4,2+3,5"obalovna Chvaletice; </t>
  </si>
  <si>
    <t>184</t>
  </si>
  <si>
    <t>2*7+2*7"dle ZD; ceník ÚRS;</t>
  </si>
  <si>
    <t>93</t>
  </si>
  <si>
    <t>186</t>
  </si>
  <si>
    <t>D6</t>
  </si>
  <si>
    <t>Přejezd P4568</t>
  </si>
  <si>
    <t>188</t>
  </si>
  <si>
    <t xml:space="preserve">2*5*0,15"dle ZD;  konstrukce přejezdu z štěrkodrti; </t>
  </si>
  <si>
    <t>95</t>
  </si>
  <si>
    <t>190</t>
  </si>
  <si>
    <t>5*1,25+5*2</t>
  </si>
  <si>
    <t>192</t>
  </si>
  <si>
    <t>16,25*0,17*2,2</t>
  </si>
  <si>
    <t>97</t>
  </si>
  <si>
    <t>194</t>
  </si>
  <si>
    <t>6,078"uložení živice v obalovně Chvaletice</t>
  </si>
  <si>
    <t>196</t>
  </si>
  <si>
    <t xml:space="preserve">2*5"dle ZD; </t>
  </si>
  <si>
    <t>99</t>
  </si>
  <si>
    <t>198</t>
  </si>
  <si>
    <t>10"dle ZD; ukončení živ. krytu přejezdu z vyzískaných kolejnic</t>
  </si>
  <si>
    <t>200</t>
  </si>
  <si>
    <t>10*0,4*0,2</t>
  </si>
  <si>
    <t>101</t>
  </si>
  <si>
    <t>202</t>
  </si>
  <si>
    <t>204</t>
  </si>
  <si>
    <t>2*5</t>
  </si>
  <si>
    <t>103</t>
  </si>
  <si>
    <t>206</t>
  </si>
  <si>
    <t>208</t>
  </si>
  <si>
    <t>5*2+5*1,25+5*2</t>
  </si>
  <si>
    <t>105</t>
  </si>
  <si>
    <t>210</t>
  </si>
  <si>
    <t>26,25*0,06*2,5</t>
  </si>
  <si>
    <t>212</t>
  </si>
  <si>
    <t>107</t>
  </si>
  <si>
    <t>214</t>
  </si>
  <si>
    <t>26,25*0,05*2,5</t>
  </si>
  <si>
    <t>216</t>
  </si>
  <si>
    <t>109</t>
  </si>
  <si>
    <t>218</t>
  </si>
  <si>
    <t>3,938+3,938+3,281"obalovna Chvaletice;</t>
  </si>
  <si>
    <t>220</t>
  </si>
  <si>
    <t xml:space="preserve">2*5"dle ZD; ceník ÚRS; </t>
  </si>
  <si>
    <t>111</t>
  </si>
  <si>
    <t>222</t>
  </si>
  <si>
    <t>2*5"dle ZD; ceník ÚRS;</t>
  </si>
  <si>
    <t>D7</t>
  </si>
  <si>
    <t>Přejezd P4569</t>
  </si>
  <si>
    <t>224</t>
  </si>
  <si>
    <t>2*5"dle ZD;</t>
  </si>
  <si>
    <t>113</t>
  </si>
  <si>
    <t>226</t>
  </si>
  <si>
    <t xml:space="preserve">5*2+5*1,25+5*2"dle ZD;  </t>
  </si>
  <si>
    <t>228</t>
  </si>
  <si>
    <t>26,25*0,17*2,2</t>
  </si>
  <si>
    <t>115</t>
  </si>
  <si>
    <t>230</t>
  </si>
  <si>
    <t>9,818"uložení živice v obalovně Chvaletice</t>
  </si>
  <si>
    <t>232</t>
  </si>
  <si>
    <t>117</t>
  </si>
  <si>
    <t>234</t>
  </si>
  <si>
    <t>5,4"dle ZD</t>
  </si>
  <si>
    <t>236</t>
  </si>
  <si>
    <t>119</t>
  </si>
  <si>
    <t>238</t>
  </si>
  <si>
    <t>5963101075</t>
  </si>
  <si>
    <t>Přejezd celopryžový Strail spínací táhlo střední 1800 mm</t>
  </si>
  <si>
    <t>240</t>
  </si>
  <si>
    <t>121</t>
  </si>
  <si>
    <t>242</t>
  </si>
  <si>
    <t>244</t>
  </si>
  <si>
    <t>123</t>
  </si>
  <si>
    <t>246</t>
  </si>
  <si>
    <t>248</t>
  </si>
  <si>
    <t>125</t>
  </si>
  <si>
    <t>250</t>
  </si>
  <si>
    <t>252</t>
  </si>
  <si>
    <t>127</t>
  </si>
  <si>
    <t>254</t>
  </si>
  <si>
    <t xml:space="preserve">5*2+5*2"dle ZD;  </t>
  </si>
  <si>
    <t>256</t>
  </si>
  <si>
    <t>20*0,06*2,5</t>
  </si>
  <si>
    <t>129</t>
  </si>
  <si>
    <t>258</t>
  </si>
  <si>
    <t>260</t>
  </si>
  <si>
    <t>20*0,05*2,5</t>
  </si>
  <si>
    <t>131</t>
  </si>
  <si>
    <t>262</t>
  </si>
  <si>
    <t xml:space="preserve">3+3+2,5"obalovna Chvaletice; </t>
  </si>
  <si>
    <t>264</t>
  </si>
  <si>
    <t>2*5+2*5"dle ZD; ceník ÚRS;</t>
  </si>
  <si>
    <t>133</t>
  </si>
  <si>
    <t>266</t>
  </si>
  <si>
    <t>D8</t>
  </si>
  <si>
    <t>Přejezd P4570</t>
  </si>
  <si>
    <t>268</t>
  </si>
  <si>
    <t>2*5*2*0,15"dle ZD;  konstrukce přejezdu z štěrkodrti;</t>
  </si>
  <si>
    <t>135</t>
  </si>
  <si>
    <t>270</t>
  </si>
  <si>
    <t>272</t>
  </si>
  <si>
    <t>137</t>
  </si>
  <si>
    <t>274</t>
  </si>
  <si>
    <t>276</t>
  </si>
  <si>
    <t>139</t>
  </si>
  <si>
    <t>278</t>
  </si>
  <si>
    <t>280</t>
  </si>
  <si>
    <t>141</t>
  </si>
  <si>
    <t>282</t>
  </si>
  <si>
    <t>284</t>
  </si>
  <si>
    <t>143</t>
  </si>
  <si>
    <t>286</t>
  </si>
  <si>
    <t>288</t>
  </si>
  <si>
    <t>145</t>
  </si>
  <si>
    <t>290</t>
  </si>
  <si>
    <t>292</t>
  </si>
  <si>
    <t>147</t>
  </si>
  <si>
    <t>294</t>
  </si>
  <si>
    <t>296</t>
  </si>
  <si>
    <t>2*5"dle ZD; ceník ÚRS</t>
  </si>
  <si>
    <t>D9</t>
  </si>
  <si>
    <t>Přechod P4572</t>
  </si>
  <si>
    <t>149</t>
  </si>
  <si>
    <t>298</t>
  </si>
  <si>
    <t xml:space="preserve">2*1,25"dle ZD; </t>
  </si>
  <si>
    <t>5913075020</t>
  </si>
  <si>
    <t>Montáž betonové přejezdové konstrukce část vnitřní</t>
  </si>
  <si>
    <t>300</t>
  </si>
  <si>
    <t>2*1,25</t>
  </si>
  <si>
    <t>D10</t>
  </si>
  <si>
    <t>Přejezd P4573</t>
  </si>
  <si>
    <t>151</t>
  </si>
  <si>
    <t>302</t>
  </si>
  <si>
    <t>2*9"dle ZD;</t>
  </si>
  <si>
    <t>304</t>
  </si>
  <si>
    <t xml:space="preserve"> 9*2+9*1,25+9*2"dle ZD;</t>
  </si>
  <si>
    <t>153</t>
  </si>
  <si>
    <t>306</t>
  </si>
  <si>
    <t>47,25*0,17*2,2</t>
  </si>
  <si>
    <t>308</t>
  </si>
  <si>
    <t>17,672"uložení živice v obalovně Chvaletice</t>
  </si>
  <si>
    <t>155</t>
  </si>
  <si>
    <t>310</t>
  </si>
  <si>
    <t>312</t>
  </si>
  <si>
    <t>157</t>
  </si>
  <si>
    <t>5913040020</t>
  </si>
  <si>
    <t>Montáž celopryžové přejezdové konstrukce málo zatížené v koleji část vnitřní</t>
  </si>
  <si>
    <t>314</t>
  </si>
  <si>
    <t>316</t>
  </si>
  <si>
    <t>159</t>
  </si>
  <si>
    <t>318</t>
  </si>
  <si>
    <t>320</t>
  </si>
  <si>
    <t>161</t>
  </si>
  <si>
    <t>322</t>
  </si>
  <si>
    <t>324</t>
  </si>
  <si>
    <t>163</t>
  </si>
  <si>
    <t>326</t>
  </si>
  <si>
    <t>328</t>
  </si>
  <si>
    <t>165</t>
  </si>
  <si>
    <t>5963101065</t>
  </si>
  <si>
    <t>Přejezd celopryžový Strail panel vnitřní pedeStrail</t>
  </si>
  <si>
    <t>330</t>
  </si>
  <si>
    <t>332</t>
  </si>
  <si>
    <t>167</t>
  </si>
  <si>
    <t>5963101090</t>
  </si>
  <si>
    <t>Přejezd celopryžový Strail spínací táhlo 900 mm</t>
  </si>
  <si>
    <t>334</t>
  </si>
  <si>
    <t>336</t>
  </si>
  <si>
    <t>169</t>
  </si>
  <si>
    <t>338</t>
  </si>
  <si>
    <t>340</t>
  </si>
  <si>
    <t xml:space="preserve">9*2+9*2"dle ZD;  </t>
  </si>
  <si>
    <t>171</t>
  </si>
  <si>
    <t>342</t>
  </si>
  <si>
    <t>36*0,06*2,5</t>
  </si>
  <si>
    <t>344</t>
  </si>
  <si>
    <t>173</t>
  </si>
  <si>
    <t>346</t>
  </si>
  <si>
    <t>36*0,05*2,5</t>
  </si>
  <si>
    <t>348</t>
  </si>
  <si>
    <t xml:space="preserve">5,4+5,4+4,5"obalovna Chvaletice; </t>
  </si>
  <si>
    <t>175</t>
  </si>
  <si>
    <t>350</t>
  </si>
  <si>
    <t>2*9+2*9"dle ZD; ceník ÚRS;</t>
  </si>
  <si>
    <t>352</t>
  </si>
  <si>
    <t>D11</t>
  </si>
  <si>
    <t>Přejezd P4574</t>
  </si>
  <si>
    <t>177</t>
  </si>
  <si>
    <t>354</t>
  </si>
  <si>
    <t xml:space="preserve">2*8"dle ZD; </t>
  </si>
  <si>
    <t>356</t>
  </si>
  <si>
    <t xml:space="preserve">8*2+8,5*1,25+8*2"dle ZD; </t>
  </si>
  <si>
    <t>179</t>
  </si>
  <si>
    <t>358</t>
  </si>
  <si>
    <t>42,625*0,17*2,2</t>
  </si>
  <si>
    <t>360</t>
  </si>
  <si>
    <t>42,625*0,17*2,2"uložení živice v obalovně Chvaletice</t>
  </si>
  <si>
    <t>181</t>
  </si>
  <si>
    <t>362</t>
  </si>
  <si>
    <t>2*8,5</t>
  </si>
  <si>
    <t>364</t>
  </si>
  <si>
    <t>183</t>
  </si>
  <si>
    <t>366</t>
  </si>
  <si>
    <t>368</t>
  </si>
  <si>
    <t>185</t>
  </si>
  <si>
    <t>370</t>
  </si>
  <si>
    <t>372</t>
  </si>
  <si>
    <t>187</t>
  </si>
  <si>
    <t>374</t>
  </si>
  <si>
    <t>376</t>
  </si>
  <si>
    <t>189</t>
  </si>
  <si>
    <t>378</t>
  </si>
  <si>
    <t>380</t>
  </si>
  <si>
    <t>191</t>
  </si>
  <si>
    <t>382</t>
  </si>
  <si>
    <t>384</t>
  </si>
  <si>
    <t>8*2+8*2</t>
  </si>
  <si>
    <t>193</t>
  </si>
  <si>
    <t>386</t>
  </si>
  <si>
    <t>32*0,06*2,5</t>
  </si>
  <si>
    <t>388</t>
  </si>
  <si>
    <t>195</t>
  </si>
  <si>
    <t>390</t>
  </si>
  <si>
    <t>32*0,05*2,5</t>
  </si>
  <si>
    <t>392</t>
  </si>
  <si>
    <t>4,8+4,8+4,0"obalovna Chvaletice;</t>
  </si>
  <si>
    <t>197</t>
  </si>
  <si>
    <t>394</t>
  </si>
  <si>
    <t>2*8+2*8"dle ZD; ceník ÚRS;</t>
  </si>
  <si>
    <t>396</t>
  </si>
  <si>
    <t>D12</t>
  </si>
  <si>
    <t>Přejezd P4575</t>
  </si>
  <si>
    <t>199</t>
  </si>
  <si>
    <t>398</t>
  </si>
  <si>
    <t xml:space="preserve">2*5*2*0,15"dle ZD;  konstrukce přejezdu z štěrkodrti; </t>
  </si>
  <si>
    <t>400</t>
  </si>
  <si>
    <t>201</t>
  </si>
  <si>
    <t>402</t>
  </si>
  <si>
    <t>404</t>
  </si>
  <si>
    <t>203</t>
  </si>
  <si>
    <t>406</t>
  </si>
  <si>
    <t>408</t>
  </si>
  <si>
    <t>205</t>
  </si>
  <si>
    <t>410</t>
  </si>
  <si>
    <t>412</t>
  </si>
  <si>
    <t>5*2+5*1,25+5*2"dle ZD;</t>
  </si>
  <si>
    <t>207</t>
  </si>
  <si>
    <t>414</t>
  </si>
  <si>
    <t>416</t>
  </si>
  <si>
    <t>209</t>
  </si>
  <si>
    <t>418</t>
  </si>
  <si>
    <t>420</t>
  </si>
  <si>
    <t>211</t>
  </si>
  <si>
    <t>422</t>
  </si>
  <si>
    <t>424</t>
  </si>
  <si>
    <t>213</t>
  </si>
  <si>
    <t>426</t>
  </si>
  <si>
    <t>9903100100</t>
  </si>
  <si>
    <t>Přeprava mechanizace na místo prováděných prací o hmotnosti do 12 t přes 50 do 100 km</t>
  </si>
  <si>
    <t>428</t>
  </si>
  <si>
    <t>3"řezačka na asfalt, finišer, válec</t>
  </si>
  <si>
    <t>215</t>
  </si>
  <si>
    <t>5958140007</t>
  </si>
  <si>
    <t>Podkladnice žebrová tv. S4 dvojitá</t>
  </si>
  <si>
    <t>430</t>
  </si>
  <si>
    <t>SO 03 - Oprava nástupišť</t>
  </si>
  <si>
    <t xml:space="preserve">    D1 - zast. Lovčice</t>
  </si>
  <si>
    <t xml:space="preserve">    D2 - zast. Slibovice</t>
  </si>
  <si>
    <t xml:space="preserve">    D3 - zast. Běrunice</t>
  </si>
  <si>
    <t>zast. Lovčice</t>
  </si>
  <si>
    <t>5914120030</t>
  </si>
  <si>
    <t>Demontáž nástupiště úrovňového Tischer jednostranného včetně podložek</t>
  </si>
  <si>
    <t>5913235010</t>
  </si>
  <si>
    <t>Dělení AB komunikace řezáním hloubky do 10 cm</t>
  </si>
  <si>
    <t>5913240010</t>
  </si>
  <si>
    <t>Odstranění AB komunikace odtěžením nebo frézováním hloubky do 10 cm</t>
  </si>
  <si>
    <t xml:space="preserve">55*1,5"dle ZD; </t>
  </si>
  <si>
    <t>82,5*0,05*2,2</t>
  </si>
  <si>
    <t>82,5*0,05*2,2"uložení na skládku Lodín</t>
  </si>
  <si>
    <t>5914130030</t>
  </si>
  <si>
    <t>Montáž nástupiště úrovňového Tischer</t>
  </si>
  <si>
    <t>55"dle ZD; v zastávce Lovčice dl. 55 m; z vyzískaného materiálu</t>
  </si>
  <si>
    <t>5964161020</t>
  </si>
  <si>
    <t>Beton lehce zhutnitelný C 25/30;X0 F5 2 395 2 898</t>
  </si>
  <si>
    <t xml:space="preserve">55*0,3*0,35*0,05"dle ZD; cementová malta na vyrovnání Tischer; </t>
  </si>
  <si>
    <t>9902100200</t>
  </si>
  <si>
    <t>Doprava obousměrná (např. dodávek z vlastních zásob zhotovitele nebo objednatele nebo výzisku) mechanizací o nosnosti přes 3,5 t sypanin (kameniva, písku, suti, dlažebních kostek, atd.) do 20 km</t>
  </si>
  <si>
    <t>0,289*2,5</t>
  </si>
  <si>
    <t>5913255010</t>
  </si>
  <si>
    <t>Zřízení konstrukce vozovky asfaltobetonové s obrusnou vrstvou tloušťky do 5 cm</t>
  </si>
  <si>
    <t>55*1,5</t>
  </si>
  <si>
    <t>82,5*0,05*2,5</t>
  </si>
  <si>
    <t>10,313"obalovna Chvaletice</t>
  </si>
  <si>
    <t>zast. Slibovice</t>
  </si>
  <si>
    <t>5914115330</t>
  </si>
  <si>
    <t>Demontáž nástupištních desek Sudop K (KD,KS) 150</t>
  </si>
  <si>
    <t>34+2+2"dle ZD; v zastávce Slibovice</t>
  </si>
  <si>
    <t>5914125030</t>
  </si>
  <si>
    <t>Montáž nástupištních desek Sudop K (KD,KS) 150</t>
  </si>
  <si>
    <t>38"dle ZD; v zastávce Slibovice z vyzískaného materiálu</t>
  </si>
  <si>
    <t xml:space="preserve">38*0,3*0,08"dle ZD; cementová malta na vyrovnání KD; </t>
  </si>
  <si>
    <t>0,912*2,5</t>
  </si>
  <si>
    <t>zast. Běrunice</t>
  </si>
  <si>
    <t>32+3+2"dle ZD; v zastávce Běrunice</t>
  </si>
  <si>
    <t>32+3+2"dle ZD; v zastávce Běrunice z vyzískaného materiálu</t>
  </si>
  <si>
    <t xml:space="preserve"> 37*0,3*0,08"dle ZD; cementová malta na vyrovnání KD;</t>
  </si>
  <si>
    <t>0,888*2,5</t>
  </si>
  <si>
    <t>ON - Materiál objednatele - nedodávaný na místo stavby (NEOCEŇOVAT)</t>
  </si>
  <si>
    <t>5957201010</t>
  </si>
  <si>
    <t>Kolejnice užité tv. S49 - NEOCEŇOVAT DODÁVKA OBJEDNATELE</t>
  </si>
  <si>
    <t>Stav zásob</t>
  </si>
  <si>
    <t>1300"v žst. Horka u St. Paky</t>
  </si>
  <si>
    <t>1400"v žst. Jaroměř</t>
  </si>
  <si>
    <t>40" To Chlumec n. C. do přejezdu v km 3,459</t>
  </si>
  <si>
    <t>5956101000</t>
  </si>
  <si>
    <t>Pražec dřevěný příčný nevystrojený dub 2600x260x160 mm - NEOCEŇOVAT DODÁVKA OBJEDNATELE</t>
  </si>
  <si>
    <t>Centrální dodávka</t>
  </si>
  <si>
    <t>13000"dle ZD z SSM Hradec Králové</t>
  </si>
  <si>
    <t>17" TO Chlumec n. C. do přejezdu v km 3,459</t>
  </si>
  <si>
    <t>5958140000</t>
  </si>
  <si>
    <t>Podkladnice žebrová tv. S4 - NEOCEŇOVAT DODÁVKA OBJEDNATELE</t>
  </si>
  <si>
    <t>8082"dle ZD z SSM Hradec Králové</t>
  </si>
  <si>
    <t>5958264000</t>
  </si>
  <si>
    <t>Podkladnice žebrová užitá tv. S4 - NEOCEŇOVAT DODÁVKA OBJEDNATELE</t>
  </si>
  <si>
    <t>150"TO Choceň</t>
  </si>
  <si>
    <t>1000"Česká Třebová TO ČT1</t>
  </si>
  <si>
    <t>1600"Česká Třebová TO ČT2</t>
  </si>
  <si>
    <t>700"TO Ústí n. Orl.</t>
  </si>
  <si>
    <t>400"TO Náchod</t>
  </si>
  <si>
    <t>2200"TO Hradec Kr.</t>
  </si>
  <si>
    <t>2600"TO Trutnov</t>
  </si>
  <si>
    <t>500"TO Týniště n. Orl.</t>
  </si>
  <si>
    <t>400"TO Stará Paka</t>
  </si>
  <si>
    <t>2400"TO Malé Svatoňovice</t>
  </si>
  <si>
    <t>1600"TO Jičín</t>
  </si>
  <si>
    <t>4290"OŘ Praha žst. Třemošnice</t>
  </si>
  <si>
    <t>5958134075</t>
  </si>
  <si>
    <t>Součásti upevňovací vrtule R1(145) - NEOCEŇOVAT DODÁVKA OBJEDNATELE</t>
  </si>
  <si>
    <t>104136"dle ZD z SSM Hradec Králové</t>
  </si>
  <si>
    <t>5958134040</t>
  </si>
  <si>
    <t>Součásti upevňovací kroužek pružný dvojitý Fe 6 - NEOCEŇOVAT DODÁVKA OBJEDNATELE</t>
  </si>
  <si>
    <t>5958158070</t>
  </si>
  <si>
    <t>Podložka polyetylenová pod podkladnici 380/160/2 (S4, R4) - NEOCEŇOVAT DODÁVKA OBJEDNATELE</t>
  </si>
  <si>
    <t>26146"dle ZD z SSM Hradec Králové</t>
  </si>
  <si>
    <t>5956213065</t>
  </si>
  <si>
    <t>Pražec betonový příčný vystrojený  užitý tv. SB 8 P - NEOCEŇOVAT DODÁVKA OBJEDNATELE</t>
  </si>
  <si>
    <t>-2131248614</t>
  </si>
  <si>
    <t>60" ks -do přejezdů s pryž. konstrukcí z TO Hradec Králové</t>
  </si>
  <si>
    <t>VON - Vedlejší a ostatní náklady</t>
  </si>
  <si>
    <t>5 - Vedlejší a ostatní náklady</t>
  </si>
  <si>
    <t>011002000</t>
  </si>
  <si>
    <t>Průzkumné práce pro opravy - vytyčení inženýrských sítí</t>
  </si>
  <si>
    <t>Soubor</t>
  </si>
  <si>
    <t>1024</t>
  </si>
  <si>
    <t>021201001</t>
  </si>
  <si>
    <t>Průzkumné práce pro opravy Průzkum výskytu škodlivin kontaminace kameniva ropnými látkami</t>
  </si>
  <si>
    <t>022101001</t>
  </si>
  <si>
    <t>Geodetické práce Geodetické práce před opravou</t>
  </si>
  <si>
    <t>Geodetické práce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</si>
  <si>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</si>
  <si>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</si>
  <si>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023101041</t>
  </si>
  <si>
    <t>Projektové práce Projektové práce v rozsahu ZRN (vyjma dále jmenované práce) přes 20 mil. Kč</t>
  </si>
  <si>
    <t>023131001</t>
  </si>
  <si>
    <t>Projektové práce Dokumentace skutečného provedení železničního svršku a spodku</t>
  </si>
  <si>
    <t>1896674435</t>
  </si>
  <si>
    <t>Projektové práce Dokumentace skutečného provedení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</si>
  <si>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024101401</t>
  </si>
  <si>
    <t>Inženýrská činnost koordinační a kompletační činnost</t>
  </si>
  <si>
    <t>011101001</t>
  </si>
  <si>
    <t>Finanční náklady pojistné</t>
  </si>
  <si>
    <t>033111001</t>
  </si>
  <si>
    <t>Provozní vlivy Výluka silničního provozu se zajištěním objížďky</t>
  </si>
  <si>
    <t>Přejezd</t>
  </si>
  <si>
    <t>-582344395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</si>
</sst>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505050"/>
      <name val="Arial CE"/>
    </font>
    <font>
      <sz val="8"/>
      <color rgb="FF800080"/>
      <name val="Arial CE"/>
    </font>
    <font>
      <sz val="8"/>
      <color rgb="FFFF0000"/>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D27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0" fillId="0" borderId="3" xfId="0" applyFont="1" applyBorder="1" applyAlignment="1" applyProtection="1"/>
    <xf numFmtId="0" fontId="10" fillId="0" borderId="0" xfId="0" applyFont="1" applyAlignment="1" applyProtection="1"/>
    <xf numFmtId="0" fontId="10" fillId="0" borderId="0" xfId="0" applyFont="1" applyAlignment="1" applyProtection="1">
      <alignment horizontal="left"/>
    </xf>
    <xf numFmtId="0" fontId="6" fillId="0" borderId="0" xfId="0" applyFont="1" applyAlignment="1" applyProtection="1">
      <alignment horizontal="left"/>
    </xf>
    <xf numFmtId="0" fontId="10" fillId="0" borderId="0" xfId="0" applyFont="1" applyAlignment="1" applyProtection="1">
      <protection locked="0"/>
    </xf>
    <xf numFmtId="4" fontId="6" fillId="0" borderId="0" xfId="0" applyNumberFormat="1" applyFont="1" applyAlignment="1" applyProtection="1"/>
    <xf numFmtId="0" fontId="10" fillId="0" borderId="3" xfId="0" applyFont="1" applyBorder="1" applyAlignment="1"/>
    <xf numFmtId="0" fontId="10" fillId="0" borderId="14" xfId="0" applyFont="1" applyBorder="1" applyAlignment="1" applyProtection="1"/>
    <xf numFmtId="0" fontId="10" fillId="0" borderId="0" xfId="0" applyFont="1" applyBorder="1" applyAlignment="1" applyProtection="1"/>
    <xf numFmtId="166" fontId="10" fillId="0" borderId="0" xfId="0" applyNumberFormat="1" applyFont="1" applyBorder="1" applyAlignment="1" applyProtection="1"/>
    <xf numFmtId="166" fontId="10" fillId="0" borderId="15" xfId="0" applyNumberFormat="1" applyFont="1" applyBorder="1" applyAlignment="1" applyProtection="1"/>
    <xf numFmtId="0" fontId="10" fillId="0" borderId="0" xfId="0" applyFont="1" applyAlignment="1">
      <alignment horizontal="left"/>
    </xf>
    <xf numFmtId="0" fontId="10" fillId="0" borderId="0" xfId="0" applyFont="1" applyAlignment="1">
      <alignment horizontal="center"/>
    </xf>
    <xf numFmtId="4" fontId="10" fillId="0" borderId="0" xfId="0" applyNumberFormat="1" applyFont="1" applyAlignment="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20" xfId="0" applyFont="1" applyBorder="1" applyAlignment="1" applyProtection="1">
      <alignment horizontal="left" vertical="center"/>
    </xf>
    <xf numFmtId="0" fontId="11" fillId="0" borderId="20" xfId="0" applyFont="1" applyBorder="1" applyAlignment="1" applyProtection="1">
      <alignment vertical="center"/>
    </xf>
    <xf numFmtId="4" fontId="11" fillId="0" borderId="20" xfId="0" applyNumberFormat="1" applyFont="1" applyBorder="1" applyAlignment="1" applyProtection="1">
      <alignment vertical="center"/>
    </xf>
    <xf numFmtId="0" fontId="11" fillId="0" borderId="3"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5" fillId="5" borderId="22" xfId="0" applyFont="1" applyFill="1" applyBorder="1" applyAlignment="1" applyProtection="1">
      <alignment horizontal="center" vertical="center"/>
    </xf>
    <xf numFmtId="0" fontId="7" fillId="0" borderId="19" xfId="0" applyFont="1" applyBorder="1" applyAlignment="1" applyProtection="1">
      <alignment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1"/>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83"/>
      <c r="AS2" s="283"/>
      <c r="AT2" s="283"/>
      <c r="AU2" s="283"/>
      <c r="AV2" s="283"/>
      <c r="AW2" s="283"/>
      <c r="AX2" s="283"/>
      <c r="AY2" s="283"/>
      <c r="AZ2" s="283"/>
      <c r="BA2" s="283"/>
      <c r="BB2" s="283"/>
      <c r="BC2" s="283"/>
      <c r="BD2" s="283"/>
      <c r="BE2" s="283"/>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67" t="s">
        <v>14</v>
      </c>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2"/>
      <c r="AQ5" s="22"/>
      <c r="AR5" s="20"/>
      <c r="BE5" s="264" t="s">
        <v>15</v>
      </c>
      <c r="BS5" s="17" t="s">
        <v>6</v>
      </c>
    </row>
    <row r="6" spans="1:74" s="1" customFormat="1" ht="36.950000000000003" customHeight="1">
      <c r="B6" s="21"/>
      <c r="C6" s="22"/>
      <c r="D6" s="28" t="s">
        <v>16</v>
      </c>
      <c r="E6" s="22"/>
      <c r="F6" s="22"/>
      <c r="G6" s="22"/>
      <c r="H6" s="22"/>
      <c r="I6" s="22"/>
      <c r="J6" s="22"/>
      <c r="K6" s="269" t="s">
        <v>17</v>
      </c>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2"/>
      <c r="AQ6" s="22"/>
      <c r="AR6" s="20"/>
      <c r="BE6" s="265"/>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19</v>
      </c>
      <c r="AO7" s="22"/>
      <c r="AP7" s="22"/>
      <c r="AQ7" s="22"/>
      <c r="AR7" s="20"/>
      <c r="BE7" s="265"/>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65"/>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65"/>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19</v>
      </c>
      <c r="AO10" s="22"/>
      <c r="AP10" s="22"/>
      <c r="AQ10" s="22"/>
      <c r="AR10" s="20"/>
      <c r="BE10" s="265"/>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19</v>
      </c>
      <c r="AO11" s="22"/>
      <c r="AP11" s="22"/>
      <c r="AQ11" s="22"/>
      <c r="AR11" s="20"/>
      <c r="BE11" s="265"/>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65"/>
      <c r="BS12" s="17" t="s">
        <v>6</v>
      </c>
    </row>
    <row r="13" spans="1:74" s="1" customFormat="1" ht="12" customHeight="1">
      <c r="B13" s="21"/>
      <c r="C13" s="22"/>
      <c r="D13" s="29"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30</v>
      </c>
      <c r="AO13" s="22"/>
      <c r="AP13" s="22"/>
      <c r="AQ13" s="22"/>
      <c r="AR13" s="20"/>
      <c r="BE13" s="265"/>
      <c r="BS13" s="17" t="s">
        <v>6</v>
      </c>
    </row>
    <row r="14" spans="1:74">
      <c r="B14" s="21"/>
      <c r="C14" s="22"/>
      <c r="D14" s="22"/>
      <c r="E14" s="270" t="s">
        <v>30</v>
      </c>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9" t="s">
        <v>28</v>
      </c>
      <c r="AL14" s="22"/>
      <c r="AM14" s="22"/>
      <c r="AN14" s="31" t="s">
        <v>30</v>
      </c>
      <c r="AO14" s="22"/>
      <c r="AP14" s="22"/>
      <c r="AQ14" s="22"/>
      <c r="AR14" s="20"/>
      <c r="BE14" s="265"/>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65"/>
      <c r="BS15" s="17" t="s">
        <v>4</v>
      </c>
    </row>
    <row r="16" spans="1:74" s="1" customFormat="1" ht="12" customHeight="1">
      <c r="B16" s="21"/>
      <c r="C16" s="22"/>
      <c r="D16" s="29"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19</v>
      </c>
      <c r="AO16" s="22"/>
      <c r="AP16" s="22"/>
      <c r="AQ16" s="22"/>
      <c r="AR16" s="20"/>
      <c r="BE16" s="265"/>
      <c r="BS16" s="17" t="s">
        <v>4</v>
      </c>
    </row>
    <row r="17" spans="1:71" s="1" customFormat="1" ht="18.399999999999999"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19</v>
      </c>
      <c r="AO17" s="22"/>
      <c r="AP17" s="22"/>
      <c r="AQ17" s="22"/>
      <c r="AR17" s="20"/>
      <c r="BE17" s="265"/>
      <c r="BS17" s="17" t="s">
        <v>33</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65"/>
      <c r="BS18" s="17" t="s">
        <v>6</v>
      </c>
    </row>
    <row r="19" spans="1:71" s="1" customFormat="1" ht="12" customHeight="1">
      <c r="B19" s="21"/>
      <c r="C19" s="22"/>
      <c r="D19" s="29"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19</v>
      </c>
      <c r="AO19" s="22"/>
      <c r="AP19" s="22"/>
      <c r="AQ19" s="22"/>
      <c r="AR19" s="20"/>
      <c r="BE19" s="265"/>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19</v>
      </c>
      <c r="AO20" s="22"/>
      <c r="AP20" s="22"/>
      <c r="AQ20" s="22"/>
      <c r="AR20" s="20"/>
      <c r="BE20" s="265"/>
      <c r="BS20" s="17" t="s">
        <v>33</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65"/>
    </row>
    <row r="22" spans="1:71" s="1" customFormat="1" ht="12" customHeight="1">
      <c r="B22" s="21"/>
      <c r="C22" s="22"/>
      <c r="D22" s="29"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65"/>
    </row>
    <row r="23" spans="1:71" s="1" customFormat="1" ht="47.25" customHeight="1">
      <c r="B23" s="21"/>
      <c r="C23" s="22"/>
      <c r="D23" s="22"/>
      <c r="E23" s="272" t="s">
        <v>37</v>
      </c>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c r="AD23" s="272"/>
      <c r="AE23" s="272"/>
      <c r="AF23" s="272"/>
      <c r="AG23" s="272"/>
      <c r="AH23" s="272"/>
      <c r="AI23" s="272"/>
      <c r="AJ23" s="272"/>
      <c r="AK23" s="272"/>
      <c r="AL23" s="272"/>
      <c r="AM23" s="272"/>
      <c r="AN23" s="272"/>
      <c r="AO23" s="22"/>
      <c r="AP23" s="22"/>
      <c r="AQ23" s="22"/>
      <c r="AR23" s="20"/>
      <c r="BE23" s="265"/>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65"/>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65"/>
    </row>
    <row r="26" spans="1:71" s="2" customFormat="1" ht="25.9" customHeight="1">
      <c r="A26" s="34"/>
      <c r="B26" s="35"/>
      <c r="C26" s="36"/>
      <c r="D26" s="37" t="s">
        <v>38</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73">
        <f>ROUND(AG54,2)</f>
        <v>0</v>
      </c>
      <c r="AL26" s="274"/>
      <c r="AM26" s="274"/>
      <c r="AN26" s="274"/>
      <c r="AO26" s="274"/>
      <c r="AP26" s="36"/>
      <c r="AQ26" s="36"/>
      <c r="AR26" s="39"/>
      <c r="BE26" s="265"/>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65"/>
    </row>
    <row r="28" spans="1:71" s="2" customFormat="1">
      <c r="A28" s="34"/>
      <c r="B28" s="35"/>
      <c r="C28" s="36"/>
      <c r="D28" s="36"/>
      <c r="E28" s="36"/>
      <c r="F28" s="36"/>
      <c r="G28" s="36"/>
      <c r="H28" s="36"/>
      <c r="I28" s="36"/>
      <c r="J28" s="36"/>
      <c r="K28" s="36"/>
      <c r="L28" s="275" t="s">
        <v>39</v>
      </c>
      <c r="M28" s="275"/>
      <c r="N28" s="275"/>
      <c r="O28" s="275"/>
      <c r="P28" s="275"/>
      <c r="Q28" s="36"/>
      <c r="R28" s="36"/>
      <c r="S28" s="36"/>
      <c r="T28" s="36"/>
      <c r="U28" s="36"/>
      <c r="V28" s="36"/>
      <c r="W28" s="275" t="s">
        <v>40</v>
      </c>
      <c r="X28" s="275"/>
      <c r="Y28" s="275"/>
      <c r="Z28" s="275"/>
      <c r="AA28" s="275"/>
      <c r="AB28" s="275"/>
      <c r="AC28" s="275"/>
      <c r="AD28" s="275"/>
      <c r="AE28" s="275"/>
      <c r="AF28" s="36"/>
      <c r="AG28" s="36"/>
      <c r="AH28" s="36"/>
      <c r="AI28" s="36"/>
      <c r="AJ28" s="36"/>
      <c r="AK28" s="275" t="s">
        <v>41</v>
      </c>
      <c r="AL28" s="275"/>
      <c r="AM28" s="275"/>
      <c r="AN28" s="275"/>
      <c r="AO28" s="275"/>
      <c r="AP28" s="36"/>
      <c r="AQ28" s="36"/>
      <c r="AR28" s="39"/>
      <c r="BE28" s="265"/>
    </row>
    <row r="29" spans="1:71" s="3" customFormat="1" ht="14.45" customHeight="1">
      <c r="B29" s="40"/>
      <c r="C29" s="41"/>
      <c r="D29" s="29" t="s">
        <v>42</v>
      </c>
      <c r="E29" s="41"/>
      <c r="F29" s="29" t="s">
        <v>43</v>
      </c>
      <c r="G29" s="41"/>
      <c r="H29" s="41"/>
      <c r="I29" s="41"/>
      <c r="J29" s="41"/>
      <c r="K29" s="41"/>
      <c r="L29" s="278">
        <v>0.21</v>
      </c>
      <c r="M29" s="277"/>
      <c r="N29" s="277"/>
      <c r="O29" s="277"/>
      <c r="P29" s="277"/>
      <c r="Q29" s="41"/>
      <c r="R29" s="41"/>
      <c r="S29" s="41"/>
      <c r="T29" s="41"/>
      <c r="U29" s="41"/>
      <c r="V29" s="41"/>
      <c r="W29" s="276">
        <f>ROUND(AZ54, 2)</f>
        <v>0</v>
      </c>
      <c r="X29" s="277"/>
      <c r="Y29" s="277"/>
      <c r="Z29" s="277"/>
      <c r="AA29" s="277"/>
      <c r="AB29" s="277"/>
      <c r="AC29" s="277"/>
      <c r="AD29" s="277"/>
      <c r="AE29" s="277"/>
      <c r="AF29" s="41"/>
      <c r="AG29" s="41"/>
      <c r="AH29" s="41"/>
      <c r="AI29" s="41"/>
      <c r="AJ29" s="41"/>
      <c r="AK29" s="276">
        <f>ROUND(AV54, 2)</f>
        <v>0</v>
      </c>
      <c r="AL29" s="277"/>
      <c r="AM29" s="277"/>
      <c r="AN29" s="277"/>
      <c r="AO29" s="277"/>
      <c r="AP29" s="41"/>
      <c r="AQ29" s="41"/>
      <c r="AR29" s="42"/>
      <c r="BE29" s="266"/>
    </row>
    <row r="30" spans="1:71" s="3" customFormat="1" ht="14.45" customHeight="1">
      <c r="B30" s="40"/>
      <c r="C30" s="41"/>
      <c r="D30" s="41"/>
      <c r="E30" s="41"/>
      <c r="F30" s="29" t="s">
        <v>44</v>
      </c>
      <c r="G30" s="41"/>
      <c r="H30" s="41"/>
      <c r="I30" s="41"/>
      <c r="J30" s="41"/>
      <c r="K30" s="41"/>
      <c r="L30" s="278">
        <v>0.15</v>
      </c>
      <c r="M30" s="277"/>
      <c r="N30" s="277"/>
      <c r="O30" s="277"/>
      <c r="P30" s="277"/>
      <c r="Q30" s="41"/>
      <c r="R30" s="41"/>
      <c r="S30" s="41"/>
      <c r="T30" s="41"/>
      <c r="U30" s="41"/>
      <c r="V30" s="41"/>
      <c r="W30" s="276">
        <f>ROUND(BA54, 2)</f>
        <v>0</v>
      </c>
      <c r="X30" s="277"/>
      <c r="Y30" s="277"/>
      <c r="Z30" s="277"/>
      <c r="AA30" s="277"/>
      <c r="AB30" s="277"/>
      <c r="AC30" s="277"/>
      <c r="AD30" s="277"/>
      <c r="AE30" s="277"/>
      <c r="AF30" s="41"/>
      <c r="AG30" s="41"/>
      <c r="AH30" s="41"/>
      <c r="AI30" s="41"/>
      <c r="AJ30" s="41"/>
      <c r="AK30" s="276">
        <f>ROUND(AW54, 2)</f>
        <v>0</v>
      </c>
      <c r="AL30" s="277"/>
      <c r="AM30" s="277"/>
      <c r="AN30" s="277"/>
      <c r="AO30" s="277"/>
      <c r="AP30" s="41"/>
      <c r="AQ30" s="41"/>
      <c r="AR30" s="42"/>
      <c r="BE30" s="266"/>
    </row>
    <row r="31" spans="1:71" s="3" customFormat="1" ht="14.45" hidden="1" customHeight="1">
      <c r="B31" s="40"/>
      <c r="C31" s="41"/>
      <c r="D31" s="41"/>
      <c r="E31" s="41"/>
      <c r="F31" s="29" t="s">
        <v>45</v>
      </c>
      <c r="G31" s="41"/>
      <c r="H31" s="41"/>
      <c r="I31" s="41"/>
      <c r="J31" s="41"/>
      <c r="K31" s="41"/>
      <c r="L31" s="278">
        <v>0.21</v>
      </c>
      <c r="M31" s="277"/>
      <c r="N31" s="277"/>
      <c r="O31" s="277"/>
      <c r="P31" s="277"/>
      <c r="Q31" s="41"/>
      <c r="R31" s="41"/>
      <c r="S31" s="41"/>
      <c r="T31" s="41"/>
      <c r="U31" s="41"/>
      <c r="V31" s="41"/>
      <c r="W31" s="276">
        <f>ROUND(BB54, 2)</f>
        <v>0</v>
      </c>
      <c r="X31" s="277"/>
      <c r="Y31" s="277"/>
      <c r="Z31" s="277"/>
      <c r="AA31" s="277"/>
      <c r="AB31" s="277"/>
      <c r="AC31" s="277"/>
      <c r="AD31" s="277"/>
      <c r="AE31" s="277"/>
      <c r="AF31" s="41"/>
      <c r="AG31" s="41"/>
      <c r="AH31" s="41"/>
      <c r="AI31" s="41"/>
      <c r="AJ31" s="41"/>
      <c r="AK31" s="276">
        <v>0</v>
      </c>
      <c r="AL31" s="277"/>
      <c r="AM31" s="277"/>
      <c r="AN31" s="277"/>
      <c r="AO31" s="277"/>
      <c r="AP31" s="41"/>
      <c r="AQ31" s="41"/>
      <c r="AR31" s="42"/>
      <c r="BE31" s="266"/>
    </row>
    <row r="32" spans="1:71" s="3" customFormat="1" ht="14.45" hidden="1" customHeight="1">
      <c r="B32" s="40"/>
      <c r="C32" s="41"/>
      <c r="D32" s="41"/>
      <c r="E32" s="41"/>
      <c r="F32" s="29" t="s">
        <v>46</v>
      </c>
      <c r="G32" s="41"/>
      <c r="H32" s="41"/>
      <c r="I32" s="41"/>
      <c r="J32" s="41"/>
      <c r="K32" s="41"/>
      <c r="L32" s="278">
        <v>0.15</v>
      </c>
      <c r="M32" s="277"/>
      <c r="N32" s="277"/>
      <c r="O32" s="277"/>
      <c r="P32" s="277"/>
      <c r="Q32" s="41"/>
      <c r="R32" s="41"/>
      <c r="S32" s="41"/>
      <c r="T32" s="41"/>
      <c r="U32" s="41"/>
      <c r="V32" s="41"/>
      <c r="W32" s="276">
        <f>ROUND(BC54, 2)</f>
        <v>0</v>
      </c>
      <c r="X32" s="277"/>
      <c r="Y32" s="277"/>
      <c r="Z32" s="277"/>
      <c r="AA32" s="277"/>
      <c r="AB32" s="277"/>
      <c r="AC32" s="277"/>
      <c r="AD32" s="277"/>
      <c r="AE32" s="277"/>
      <c r="AF32" s="41"/>
      <c r="AG32" s="41"/>
      <c r="AH32" s="41"/>
      <c r="AI32" s="41"/>
      <c r="AJ32" s="41"/>
      <c r="AK32" s="276">
        <v>0</v>
      </c>
      <c r="AL32" s="277"/>
      <c r="AM32" s="277"/>
      <c r="AN32" s="277"/>
      <c r="AO32" s="277"/>
      <c r="AP32" s="41"/>
      <c r="AQ32" s="41"/>
      <c r="AR32" s="42"/>
      <c r="BE32" s="266"/>
    </row>
    <row r="33" spans="1:57" s="3" customFormat="1" ht="14.45" hidden="1" customHeight="1">
      <c r="B33" s="40"/>
      <c r="C33" s="41"/>
      <c r="D33" s="41"/>
      <c r="E33" s="41"/>
      <c r="F33" s="29" t="s">
        <v>47</v>
      </c>
      <c r="G33" s="41"/>
      <c r="H33" s="41"/>
      <c r="I33" s="41"/>
      <c r="J33" s="41"/>
      <c r="K33" s="41"/>
      <c r="L33" s="278">
        <v>0</v>
      </c>
      <c r="M33" s="277"/>
      <c r="N33" s="277"/>
      <c r="O33" s="277"/>
      <c r="P33" s="277"/>
      <c r="Q33" s="41"/>
      <c r="R33" s="41"/>
      <c r="S33" s="41"/>
      <c r="T33" s="41"/>
      <c r="U33" s="41"/>
      <c r="V33" s="41"/>
      <c r="W33" s="276">
        <f>ROUND(BD54, 2)</f>
        <v>0</v>
      </c>
      <c r="X33" s="277"/>
      <c r="Y33" s="277"/>
      <c r="Z33" s="277"/>
      <c r="AA33" s="277"/>
      <c r="AB33" s="277"/>
      <c r="AC33" s="277"/>
      <c r="AD33" s="277"/>
      <c r="AE33" s="277"/>
      <c r="AF33" s="41"/>
      <c r="AG33" s="41"/>
      <c r="AH33" s="41"/>
      <c r="AI33" s="41"/>
      <c r="AJ33" s="41"/>
      <c r="AK33" s="276">
        <v>0</v>
      </c>
      <c r="AL33" s="277"/>
      <c r="AM33" s="277"/>
      <c r="AN33" s="277"/>
      <c r="AO33" s="277"/>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48</v>
      </c>
      <c r="E35" s="45"/>
      <c r="F35" s="45"/>
      <c r="G35" s="45"/>
      <c r="H35" s="45"/>
      <c r="I35" s="45"/>
      <c r="J35" s="45"/>
      <c r="K35" s="45"/>
      <c r="L35" s="45"/>
      <c r="M35" s="45"/>
      <c r="N35" s="45"/>
      <c r="O35" s="45"/>
      <c r="P35" s="45"/>
      <c r="Q35" s="45"/>
      <c r="R35" s="45"/>
      <c r="S35" s="45"/>
      <c r="T35" s="46" t="s">
        <v>49</v>
      </c>
      <c r="U35" s="45"/>
      <c r="V35" s="45"/>
      <c r="W35" s="45"/>
      <c r="X35" s="282" t="s">
        <v>50</v>
      </c>
      <c r="Y35" s="280"/>
      <c r="Z35" s="280"/>
      <c r="AA35" s="280"/>
      <c r="AB35" s="280"/>
      <c r="AC35" s="45"/>
      <c r="AD35" s="45"/>
      <c r="AE35" s="45"/>
      <c r="AF35" s="45"/>
      <c r="AG35" s="45"/>
      <c r="AH35" s="45"/>
      <c r="AI35" s="45"/>
      <c r="AJ35" s="45"/>
      <c r="AK35" s="279">
        <f>SUM(AK26:AK33)</f>
        <v>0</v>
      </c>
      <c r="AL35" s="280"/>
      <c r="AM35" s="280"/>
      <c r="AN35" s="280"/>
      <c r="AO35" s="281"/>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51</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13</v>
      </c>
      <c r="D44" s="52"/>
      <c r="E44" s="52"/>
      <c r="F44" s="52"/>
      <c r="G44" s="52"/>
      <c r="H44" s="52"/>
      <c r="I44" s="52"/>
      <c r="J44" s="52"/>
      <c r="K44" s="52"/>
      <c r="L44" s="52" t="str">
        <f>K5</f>
        <v>2021_9_17</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16</v>
      </c>
      <c r="D45" s="56"/>
      <c r="E45" s="56"/>
      <c r="F45" s="56"/>
      <c r="G45" s="56"/>
      <c r="H45" s="56"/>
      <c r="I45" s="56"/>
      <c r="J45" s="56"/>
      <c r="K45" s="56"/>
      <c r="L45" s="244" t="str">
        <f>K6</f>
        <v>Oprava trati v úseku Chlumec n. C. - Městec Králové</v>
      </c>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TÚ Chlumec n. C. - Městec Králové</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46" t="str">
        <f>IF(AN8= "","",AN8)</f>
        <v>23. 11. 2021</v>
      </c>
      <c r="AN47" s="246"/>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Správa železnic, s.o.</v>
      </c>
      <c r="M49" s="36"/>
      <c r="N49" s="36"/>
      <c r="O49" s="36"/>
      <c r="P49" s="36"/>
      <c r="Q49" s="36"/>
      <c r="R49" s="36"/>
      <c r="S49" s="36"/>
      <c r="T49" s="36"/>
      <c r="U49" s="36"/>
      <c r="V49" s="36"/>
      <c r="W49" s="36"/>
      <c r="X49" s="36"/>
      <c r="Y49" s="36"/>
      <c r="Z49" s="36"/>
      <c r="AA49" s="36"/>
      <c r="AB49" s="36"/>
      <c r="AC49" s="36"/>
      <c r="AD49" s="36"/>
      <c r="AE49" s="36"/>
      <c r="AF49" s="36"/>
      <c r="AG49" s="36"/>
      <c r="AH49" s="36"/>
      <c r="AI49" s="29" t="s">
        <v>31</v>
      </c>
      <c r="AJ49" s="36"/>
      <c r="AK49" s="36"/>
      <c r="AL49" s="36"/>
      <c r="AM49" s="247" t="str">
        <f>IF(E17="","",E17)</f>
        <v>bez PD</v>
      </c>
      <c r="AN49" s="248"/>
      <c r="AO49" s="248"/>
      <c r="AP49" s="248"/>
      <c r="AQ49" s="36"/>
      <c r="AR49" s="39"/>
      <c r="AS49" s="249" t="s">
        <v>52</v>
      </c>
      <c r="AT49" s="250"/>
      <c r="AU49" s="60"/>
      <c r="AV49" s="60"/>
      <c r="AW49" s="60"/>
      <c r="AX49" s="60"/>
      <c r="AY49" s="60"/>
      <c r="AZ49" s="60"/>
      <c r="BA49" s="60"/>
      <c r="BB49" s="60"/>
      <c r="BC49" s="60"/>
      <c r="BD49" s="61"/>
      <c r="BE49" s="34"/>
    </row>
    <row r="50" spans="1:91" s="2" customFormat="1" ht="15.2" customHeight="1">
      <c r="A50" s="34"/>
      <c r="B50" s="35"/>
      <c r="C50" s="29" t="s">
        <v>29</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34</v>
      </c>
      <c r="AJ50" s="36"/>
      <c r="AK50" s="36"/>
      <c r="AL50" s="36"/>
      <c r="AM50" s="247" t="str">
        <f>IF(E20="","",E20)</f>
        <v>Správa tratí Hradec Králové</v>
      </c>
      <c r="AN50" s="248"/>
      <c r="AO50" s="248"/>
      <c r="AP50" s="248"/>
      <c r="AQ50" s="36"/>
      <c r="AR50" s="39"/>
      <c r="AS50" s="251"/>
      <c r="AT50" s="252"/>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53"/>
      <c r="AT51" s="254"/>
      <c r="AU51" s="64"/>
      <c r="AV51" s="64"/>
      <c r="AW51" s="64"/>
      <c r="AX51" s="64"/>
      <c r="AY51" s="64"/>
      <c r="AZ51" s="64"/>
      <c r="BA51" s="64"/>
      <c r="BB51" s="64"/>
      <c r="BC51" s="64"/>
      <c r="BD51" s="65"/>
      <c r="BE51" s="34"/>
    </row>
    <row r="52" spans="1:91" s="2" customFormat="1" ht="29.25" customHeight="1">
      <c r="A52" s="34"/>
      <c r="B52" s="35"/>
      <c r="C52" s="255" t="s">
        <v>53</v>
      </c>
      <c r="D52" s="256"/>
      <c r="E52" s="256"/>
      <c r="F52" s="256"/>
      <c r="G52" s="256"/>
      <c r="H52" s="66"/>
      <c r="I52" s="258" t="s">
        <v>54</v>
      </c>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7" t="s">
        <v>55</v>
      </c>
      <c r="AH52" s="256"/>
      <c r="AI52" s="256"/>
      <c r="AJ52" s="256"/>
      <c r="AK52" s="256"/>
      <c r="AL52" s="256"/>
      <c r="AM52" s="256"/>
      <c r="AN52" s="258" t="s">
        <v>56</v>
      </c>
      <c r="AO52" s="256"/>
      <c r="AP52" s="256"/>
      <c r="AQ52" s="67" t="s">
        <v>57</v>
      </c>
      <c r="AR52" s="39"/>
      <c r="AS52" s="68" t="s">
        <v>58</v>
      </c>
      <c r="AT52" s="69" t="s">
        <v>59</v>
      </c>
      <c r="AU52" s="69" t="s">
        <v>60</v>
      </c>
      <c r="AV52" s="69" t="s">
        <v>61</v>
      </c>
      <c r="AW52" s="69" t="s">
        <v>62</v>
      </c>
      <c r="AX52" s="69" t="s">
        <v>63</v>
      </c>
      <c r="AY52" s="69" t="s">
        <v>64</v>
      </c>
      <c r="AZ52" s="69" t="s">
        <v>65</v>
      </c>
      <c r="BA52" s="69" t="s">
        <v>66</v>
      </c>
      <c r="BB52" s="69" t="s">
        <v>67</v>
      </c>
      <c r="BC52" s="69" t="s">
        <v>68</v>
      </c>
      <c r="BD52" s="70" t="s">
        <v>69</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70</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62">
        <f>ROUND(SUM(AG55:AG59),2)</f>
        <v>0</v>
      </c>
      <c r="AH54" s="262"/>
      <c r="AI54" s="262"/>
      <c r="AJ54" s="262"/>
      <c r="AK54" s="262"/>
      <c r="AL54" s="262"/>
      <c r="AM54" s="262"/>
      <c r="AN54" s="263">
        <f t="shared" ref="AN54:AN59" si="0">SUM(AG54,AT54)</f>
        <v>0</v>
      </c>
      <c r="AO54" s="263"/>
      <c r="AP54" s="263"/>
      <c r="AQ54" s="78" t="s">
        <v>19</v>
      </c>
      <c r="AR54" s="79"/>
      <c r="AS54" s="80">
        <f>ROUND(SUM(AS55:AS59),2)</f>
        <v>0</v>
      </c>
      <c r="AT54" s="81">
        <f t="shared" ref="AT54:AT59" si="1">ROUND(SUM(AV54:AW54),2)</f>
        <v>0</v>
      </c>
      <c r="AU54" s="82">
        <f>ROUND(SUM(AU55:AU59),5)</f>
        <v>0</v>
      </c>
      <c r="AV54" s="81">
        <f>ROUND(AZ54*L29,2)</f>
        <v>0</v>
      </c>
      <c r="AW54" s="81">
        <f>ROUND(BA54*L30,2)</f>
        <v>0</v>
      </c>
      <c r="AX54" s="81">
        <f>ROUND(BB54*L29,2)</f>
        <v>0</v>
      </c>
      <c r="AY54" s="81">
        <f>ROUND(BC54*L30,2)</f>
        <v>0</v>
      </c>
      <c r="AZ54" s="81">
        <f>ROUND(SUM(AZ55:AZ59),2)</f>
        <v>0</v>
      </c>
      <c r="BA54" s="81">
        <f>ROUND(SUM(BA55:BA59),2)</f>
        <v>0</v>
      </c>
      <c r="BB54" s="81">
        <f>ROUND(SUM(BB55:BB59),2)</f>
        <v>0</v>
      </c>
      <c r="BC54" s="81">
        <f>ROUND(SUM(BC55:BC59),2)</f>
        <v>0</v>
      </c>
      <c r="BD54" s="83">
        <f>ROUND(SUM(BD55:BD59),2)</f>
        <v>0</v>
      </c>
      <c r="BS54" s="84" t="s">
        <v>71</v>
      </c>
      <c r="BT54" s="84" t="s">
        <v>72</v>
      </c>
      <c r="BU54" s="85" t="s">
        <v>73</v>
      </c>
      <c r="BV54" s="84" t="s">
        <v>74</v>
      </c>
      <c r="BW54" s="84" t="s">
        <v>5</v>
      </c>
      <c r="BX54" s="84" t="s">
        <v>75</v>
      </c>
      <c r="CL54" s="84" t="s">
        <v>19</v>
      </c>
    </row>
    <row r="55" spans="1:91" s="7" customFormat="1" ht="16.5" customHeight="1">
      <c r="A55" s="86" t="s">
        <v>76</v>
      </c>
      <c r="B55" s="87"/>
      <c r="C55" s="88"/>
      <c r="D55" s="259" t="s">
        <v>77</v>
      </c>
      <c r="E55" s="259"/>
      <c r="F55" s="259"/>
      <c r="G55" s="259"/>
      <c r="H55" s="259"/>
      <c r="I55" s="89"/>
      <c r="J55" s="259" t="s">
        <v>78</v>
      </c>
      <c r="K55" s="259"/>
      <c r="L55" s="259"/>
      <c r="M55" s="259"/>
      <c r="N55" s="259"/>
      <c r="O55" s="259"/>
      <c r="P55" s="259"/>
      <c r="Q55" s="259"/>
      <c r="R55" s="259"/>
      <c r="S55" s="259"/>
      <c r="T55" s="259"/>
      <c r="U55" s="259"/>
      <c r="V55" s="259"/>
      <c r="W55" s="259"/>
      <c r="X55" s="259"/>
      <c r="Y55" s="259"/>
      <c r="Z55" s="259"/>
      <c r="AA55" s="259"/>
      <c r="AB55" s="259"/>
      <c r="AC55" s="259"/>
      <c r="AD55" s="259"/>
      <c r="AE55" s="259"/>
      <c r="AF55" s="259"/>
      <c r="AG55" s="260">
        <f>'SO 01 - Oprava železniční...'!J30</f>
        <v>0</v>
      </c>
      <c r="AH55" s="261"/>
      <c r="AI55" s="261"/>
      <c r="AJ55" s="261"/>
      <c r="AK55" s="261"/>
      <c r="AL55" s="261"/>
      <c r="AM55" s="261"/>
      <c r="AN55" s="260">
        <f t="shared" si="0"/>
        <v>0</v>
      </c>
      <c r="AO55" s="261"/>
      <c r="AP55" s="261"/>
      <c r="AQ55" s="90" t="s">
        <v>79</v>
      </c>
      <c r="AR55" s="91"/>
      <c r="AS55" s="92">
        <v>0</v>
      </c>
      <c r="AT55" s="93">
        <f t="shared" si="1"/>
        <v>0</v>
      </c>
      <c r="AU55" s="94">
        <f>'SO 01 - Oprava železniční...'!P80</f>
        <v>0</v>
      </c>
      <c r="AV55" s="93">
        <f>'SO 01 - Oprava železniční...'!J33</f>
        <v>0</v>
      </c>
      <c r="AW55" s="93">
        <f>'SO 01 - Oprava železniční...'!J34</f>
        <v>0</v>
      </c>
      <c r="AX55" s="93">
        <f>'SO 01 - Oprava železniční...'!J35</f>
        <v>0</v>
      </c>
      <c r="AY55" s="93">
        <f>'SO 01 - Oprava železniční...'!J36</f>
        <v>0</v>
      </c>
      <c r="AZ55" s="93">
        <f>'SO 01 - Oprava železniční...'!F33</f>
        <v>0</v>
      </c>
      <c r="BA55" s="93">
        <f>'SO 01 - Oprava železniční...'!F34</f>
        <v>0</v>
      </c>
      <c r="BB55" s="93">
        <f>'SO 01 - Oprava železniční...'!F35</f>
        <v>0</v>
      </c>
      <c r="BC55" s="93">
        <f>'SO 01 - Oprava železniční...'!F36</f>
        <v>0</v>
      </c>
      <c r="BD55" s="95">
        <f>'SO 01 - Oprava železniční...'!F37</f>
        <v>0</v>
      </c>
      <c r="BT55" s="96" t="s">
        <v>80</v>
      </c>
      <c r="BV55" s="96" t="s">
        <v>74</v>
      </c>
      <c r="BW55" s="96" t="s">
        <v>81</v>
      </c>
      <c r="BX55" s="96" t="s">
        <v>5</v>
      </c>
      <c r="CL55" s="96" t="s">
        <v>19</v>
      </c>
      <c r="CM55" s="96" t="s">
        <v>82</v>
      </c>
    </row>
    <row r="56" spans="1:91" s="7" customFormat="1" ht="16.5" customHeight="1">
      <c r="A56" s="86" t="s">
        <v>76</v>
      </c>
      <c r="B56" s="87"/>
      <c r="C56" s="88"/>
      <c r="D56" s="259" t="s">
        <v>83</v>
      </c>
      <c r="E56" s="259"/>
      <c r="F56" s="259"/>
      <c r="G56" s="259"/>
      <c r="H56" s="259"/>
      <c r="I56" s="89"/>
      <c r="J56" s="259" t="s">
        <v>84</v>
      </c>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60">
        <f>'SO 02 - Oprava železniční...'!J30</f>
        <v>0</v>
      </c>
      <c r="AH56" s="261"/>
      <c r="AI56" s="261"/>
      <c r="AJ56" s="261"/>
      <c r="AK56" s="261"/>
      <c r="AL56" s="261"/>
      <c r="AM56" s="261"/>
      <c r="AN56" s="260">
        <f t="shared" si="0"/>
        <v>0</v>
      </c>
      <c r="AO56" s="261"/>
      <c r="AP56" s="261"/>
      <c r="AQ56" s="90" t="s">
        <v>79</v>
      </c>
      <c r="AR56" s="91"/>
      <c r="AS56" s="92">
        <v>0</v>
      </c>
      <c r="AT56" s="93">
        <f t="shared" si="1"/>
        <v>0</v>
      </c>
      <c r="AU56" s="94">
        <f>'SO 02 - Oprava železniční...'!P93</f>
        <v>0</v>
      </c>
      <c r="AV56" s="93">
        <f>'SO 02 - Oprava železniční...'!J33</f>
        <v>0</v>
      </c>
      <c r="AW56" s="93">
        <f>'SO 02 - Oprava železniční...'!J34</f>
        <v>0</v>
      </c>
      <c r="AX56" s="93">
        <f>'SO 02 - Oprava železniční...'!J35</f>
        <v>0</v>
      </c>
      <c r="AY56" s="93">
        <f>'SO 02 - Oprava železniční...'!J36</f>
        <v>0</v>
      </c>
      <c r="AZ56" s="93">
        <f>'SO 02 - Oprava železniční...'!F33</f>
        <v>0</v>
      </c>
      <c r="BA56" s="93">
        <f>'SO 02 - Oprava železniční...'!F34</f>
        <v>0</v>
      </c>
      <c r="BB56" s="93">
        <f>'SO 02 - Oprava železniční...'!F35</f>
        <v>0</v>
      </c>
      <c r="BC56" s="93">
        <f>'SO 02 - Oprava železniční...'!F36</f>
        <v>0</v>
      </c>
      <c r="BD56" s="95">
        <f>'SO 02 - Oprava železniční...'!F37</f>
        <v>0</v>
      </c>
      <c r="BT56" s="96" t="s">
        <v>80</v>
      </c>
      <c r="BV56" s="96" t="s">
        <v>74</v>
      </c>
      <c r="BW56" s="96" t="s">
        <v>85</v>
      </c>
      <c r="BX56" s="96" t="s">
        <v>5</v>
      </c>
      <c r="CL56" s="96" t="s">
        <v>19</v>
      </c>
      <c r="CM56" s="96" t="s">
        <v>82</v>
      </c>
    </row>
    <row r="57" spans="1:91" s="7" customFormat="1" ht="16.5" customHeight="1">
      <c r="A57" s="86" t="s">
        <v>76</v>
      </c>
      <c r="B57" s="87"/>
      <c r="C57" s="88"/>
      <c r="D57" s="259" t="s">
        <v>86</v>
      </c>
      <c r="E57" s="259"/>
      <c r="F57" s="259"/>
      <c r="G57" s="259"/>
      <c r="H57" s="259"/>
      <c r="I57" s="89"/>
      <c r="J57" s="259" t="s">
        <v>87</v>
      </c>
      <c r="K57" s="259"/>
      <c r="L57" s="259"/>
      <c r="M57" s="259"/>
      <c r="N57" s="259"/>
      <c r="O57" s="259"/>
      <c r="P57" s="259"/>
      <c r="Q57" s="259"/>
      <c r="R57" s="259"/>
      <c r="S57" s="259"/>
      <c r="T57" s="259"/>
      <c r="U57" s="259"/>
      <c r="V57" s="259"/>
      <c r="W57" s="259"/>
      <c r="X57" s="259"/>
      <c r="Y57" s="259"/>
      <c r="Z57" s="259"/>
      <c r="AA57" s="259"/>
      <c r="AB57" s="259"/>
      <c r="AC57" s="259"/>
      <c r="AD57" s="259"/>
      <c r="AE57" s="259"/>
      <c r="AF57" s="259"/>
      <c r="AG57" s="260">
        <f>'SO 03 - Oprava nástupišť'!J30</f>
        <v>0</v>
      </c>
      <c r="AH57" s="261"/>
      <c r="AI57" s="261"/>
      <c r="AJ57" s="261"/>
      <c r="AK57" s="261"/>
      <c r="AL57" s="261"/>
      <c r="AM57" s="261"/>
      <c r="AN57" s="260">
        <f t="shared" si="0"/>
        <v>0</v>
      </c>
      <c r="AO57" s="261"/>
      <c r="AP57" s="261"/>
      <c r="AQ57" s="90" t="s">
        <v>79</v>
      </c>
      <c r="AR57" s="91"/>
      <c r="AS57" s="92">
        <v>0</v>
      </c>
      <c r="AT57" s="93">
        <f t="shared" si="1"/>
        <v>0</v>
      </c>
      <c r="AU57" s="94">
        <f>'SO 03 - Oprava nástupišť'!P84</f>
        <v>0</v>
      </c>
      <c r="AV57" s="93">
        <f>'SO 03 - Oprava nástupišť'!J33</f>
        <v>0</v>
      </c>
      <c r="AW57" s="93">
        <f>'SO 03 - Oprava nástupišť'!J34</f>
        <v>0</v>
      </c>
      <c r="AX57" s="93">
        <f>'SO 03 - Oprava nástupišť'!J35</f>
        <v>0</v>
      </c>
      <c r="AY57" s="93">
        <f>'SO 03 - Oprava nástupišť'!J36</f>
        <v>0</v>
      </c>
      <c r="AZ57" s="93">
        <f>'SO 03 - Oprava nástupišť'!F33</f>
        <v>0</v>
      </c>
      <c r="BA57" s="93">
        <f>'SO 03 - Oprava nástupišť'!F34</f>
        <v>0</v>
      </c>
      <c r="BB57" s="93">
        <f>'SO 03 - Oprava nástupišť'!F35</f>
        <v>0</v>
      </c>
      <c r="BC57" s="93">
        <f>'SO 03 - Oprava nástupišť'!F36</f>
        <v>0</v>
      </c>
      <c r="BD57" s="95">
        <f>'SO 03 - Oprava nástupišť'!F37</f>
        <v>0</v>
      </c>
      <c r="BT57" s="96" t="s">
        <v>80</v>
      </c>
      <c r="BV57" s="96" t="s">
        <v>74</v>
      </c>
      <c r="BW57" s="96" t="s">
        <v>88</v>
      </c>
      <c r="BX57" s="96" t="s">
        <v>5</v>
      </c>
      <c r="CL57" s="96" t="s">
        <v>19</v>
      </c>
      <c r="CM57" s="96" t="s">
        <v>82</v>
      </c>
    </row>
    <row r="58" spans="1:91" s="7" customFormat="1" ht="24.75" customHeight="1">
      <c r="A58" s="86" t="s">
        <v>76</v>
      </c>
      <c r="B58" s="87"/>
      <c r="C58" s="88"/>
      <c r="D58" s="259" t="s">
        <v>89</v>
      </c>
      <c r="E58" s="259"/>
      <c r="F58" s="259"/>
      <c r="G58" s="259"/>
      <c r="H58" s="259"/>
      <c r="I58" s="89"/>
      <c r="J58" s="259" t="s">
        <v>90</v>
      </c>
      <c r="K58" s="259"/>
      <c r="L58" s="259"/>
      <c r="M58" s="259"/>
      <c r="N58" s="259"/>
      <c r="O58" s="259"/>
      <c r="P58" s="259"/>
      <c r="Q58" s="259"/>
      <c r="R58" s="259"/>
      <c r="S58" s="259"/>
      <c r="T58" s="259"/>
      <c r="U58" s="259"/>
      <c r="V58" s="259"/>
      <c r="W58" s="259"/>
      <c r="X58" s="259"/>
      <c r="Y58" s="259"/>
      <c r="Z58" s="259"/>
      <c r="AA58" s="259"/>
      <c r="AB58" s="259"/>
      <c r="AC58" s="259"/>
      <c r="AD58" s="259"/>
      <c r="AE58" s="259"/>
      <c r="AF58" s="259"/>
      <c r="AG58" s="260">
        <f>'ON - Materiál objednatele...'!J30</f>
        <v>0</v>
      </c>
      <c r="AH58" s="261"/>
      <c r="AI58" s="261"/>
      <c r="AJ58" s="261"/>
      <c r="AK58" s="261"/>
      <c r="AL58" s="261"/>
      <c r="AM58" s="261"/>
      <c r="AN58" s="260">
        <f t="shared" si="0"/>
        <v>0</v>
      </c>
      <c r="AO58" s="261"/>
      <c r="AP58" s="261"/>
      <c r="AQ58" s="90" t="s">
        <v>79</v>
      </c>
      <c r="AR58" s="91"/>
      <c r="AS58" s="92">
        <v>0</v>
      </c>
      <c r="AT58" s="93">
        <f t="shared" si="1"/>
        <v>0</v>
      </c>
      <c r="AU58" s="94">
        <f>'ON - Materiál objednatele...'!P79</f>
        <v>0</v>
      </c>
      <c r="AV58" s="93">
        <f>'ON - Materiál objednatele...'!J33</f>
        <v>0</v>
      </c>
      <c r="AW58" s="93">
        <f>'ON - Materiál objednatele...'!J34</f>
        <v>0</v>
      </c>
      <c r="AX58" s="93">
        <f>'ON - Materiál objednatele...'!J35</f>
        <v>0</v>
      </c>
      <c r="AY58" s="93">
        <f>'ON - Materiál objednatele...'!J36</f>
        <v>0</v>
      </c>
      <c r="AZ58" s="93">
        <f>'ON - Materiál objednatele...'!F33</f>
        <v>0</v>
      </c>
      <c r="BA58" s="93">
        <f>'ON - Materiál objednatele...'!F34</f>
        <v>0</v>
      </c>
      <c r="BB58" s="93">
        <f>'ON - Materiál objednatele...'!F35</f>
        <v>0</v>
      </c>
      <c r="BC58" s="93">
        <f>'ON - Materiál objednatele...'!F36</f>
        <v>0</v>
      </c>
      <c r="BD58" s="95">
        <f>'ON - Materiál objednatele...'!F37</f>
        <v>0</v>
      </c>
      <c r="BT58" s="96" t="s">
        <v>80</v>
      </c>
      <c r="BV58" s="96" t="s">
        <v>74</v>
      </c>
      <c r="BW58" s="96" t="s">
        <v>91</v>
      </c>
      <c r="BX58" s="96" t="s">
        <v>5</v>
      </c>
      <c r="CL58" s="96" t="s">
        <v>19</v>
      </c>
      <c r="CM58" s="96" t="s">
        <v>82</v>
      </c>
    </row>
    <row r="59" spans="1:91" s="7" customFormat="1" ht="16.5" customHeight="1">
      <c r="A59" s="86" t="s">
        <v>76</v>
      </c>
      <c r="B59" s="87"/>
      <c r="C59" s="88"/>
      <c r="D59" s="259" t="s">
        <v>92</v>
      </c>
      <c r="E59" s="259"/>
      <c r="F59" s="259"/>
      <c r="G59" s="259"/>
      <c r="H59" s="259"/>
      <c r="I59" s="89"/>
      <c r="J59" s="259" t="s">
        <v>93</v>
      </c>
      <c r="K59" s="259"/>
      <c r="L59" s="259"/>
      <c r="M59" s="259"/>
      <c r="N59" s="259"/>
      <c r="O59" s="259"/>
      <c r="P59" s="259"/>
      <c r="Q59" s="259"/>
      <c r="R59" s="259"/>
      <c r="S59" s="259"/>
      <c r="T59" s="259"/>
      <c r="U59" s="259"/>
      <c r="V59" s="259"/>
      <c r="W59" s="259"/>
      <c r="X59" s="259"/>
      <c r="Y59" s="259"/>
      <c r="Z59" s="259"/>
      <c r="AA59" s="259"/>
      <c r="AB59" s="259"/>
      <c r="AC59" s="259"/>
      <c r="AD59" s="259"/>
      <c r="AE59" s="259"/>
      <c r="AF59" s="259"/>
      <c r="AG59" s="260">
        <f>'VON - Vedlejší a ostatní ...'!J30</f>
        <v>0</v>
      </c>
      <c r="AH59" s="261"/>
      <c r="AI59" s="261"/>
      <c r="AJ59" s="261"/>
      <c r="AK59" s="261"/>
      <c r="AL59" s="261"/>
      <c r="AM59" s="261"/>
      <c r="AN59" s="260">
        <f t="shared" si="0"/>
        <v>0</v>
      </c>
      <c r="AO59" s="261"/>
      <c r="AP59" s="261"/>
      <c r="AQ59" s="90" t="s">
        <v>79</v>
      </c>
      <c r="AR59" s="91"/>
      <c r="AS59" s="97">
        <v>0</v>
      </c>
      <c r="AT59" s="98">
        <f t="shared" si="1"/>
        <v>0</v>
      </c>
      <c r="AU59" s="99">
        <f>'VON - Vedlejší a ostatní ...'!P80</f>
        <v>0</v>
      </c>
      <c r="AV59" s="98">
        <f>'VON - Vedlejší a ostatní ...'!J33</f>
        <v>0</v>
      </c>
      <c r="AW59" s="98">
        <f>'VON - Vedlejší a ostatní ...'!J34</f>
        <v>0</v>
      </c>
      <c r="AX59" s="98">
        <f>'VON - Vedlejší a ostatní ...'!J35</f>
        <v>0</v>
      </c>
      <c r="AY59" s="98">
        <f>'VON - Vedlejší a ostatní ...'!J36</f>
        <v>0</v>
      </c>
      <c r="AZ59" s="98">
        <f>'VON - Vedlejší a ostatní ...'!F33</f>
        <v>0</v>
      </c>
      <c r="BA59" s="98">
        <f>'VON - Vedlejší a ostatní ...'!F34</f>
        <v>0</v>
      </c>
      <c r="BB59" s="98">
        <f>'VON - Vedlejší a ostatní ...'!F35</f>
        <v>0</v>
      </c>
      <c r="BC59" s="98">
        <f>'VON - Vedlejší a ostatní ...'!F36</f>
        <v>0</v>
      </c>
      <c r="BD59" s="100">
        <f>'VON - Vedlejší a ostatní ...'!F37</f>
        <v>0</v>
      </c>
      <c r="BT59" s="96" t="s">
        <v>80</v>
      </c>
      <c r="BV59" s="96" t="s">
        <v>74</v>
      </c>
      <c r="BW59" s="96" t="s">
        <v>94</v>
      </c>
      <c r="BX59" s="96" t="s">
        <v>5</v>
      </c>
      <c r="CL59" s="96" t="s">
        <v>19</v>
      </c>
      <c r="CM59" s="96" t="s">
        <v>82</v>
      </c>
    </row>
    <row r="60" spans="1:91" s="2" customFormat="1" ht="30" customHeight="1">
      <c r="A60" s="34"/>
      <c r="B60" s="35"/>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9"/>
      <c r="AS60" s="34"/>
      <c r="AT60" s="34"/>
      <c r="AU60" s="34"/>
      <c r="AV60" s="34"/>
      <c r="AW60" s="34"/>
      <c r="AX60" s="34"/>
      <c r="AY60" s="34"/>
      <c r="AZ60" s="34"/>
      <c r="BA60" s="34"/>
      <c r="BB60" s="34"/>
      <c r="BC60" s="34"/>
      <c r="BD60" s="34"/>
      <c r="BE60" s="34"/>
    </row>
    <row r="61" spans="1:91" s="2" customFormat="1" ht="6.95" customHeight="1">
      <c r="A61" s="34"/>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39"/>
      <c r="AS61" s="34"/>
      <c r="AT61" s="34"/>
      <c r="AU61" s="34"/>
      <c r="AV61" s="34"/>
      <c r="AW61" s="34"/>
      <c r="AX61" s="34"/>
      <c r="AY61" s="34"/>
      <c r="AZ61" s="34"/>
      <c r="BA61" s="34"/>
      <c r="BB61" s="34"/>
      <c r="BC61" s="34"/>
      <c r="BD61" s="34"/>
      <c r="BE61" s="34"/>
    </row>
  </sheetData>
  <sheetProtection algorithmName="SHA-512" hashValue="pHOWbs5IdtASUM9P5Pe+nHeZ/DbOZqLfXiUg9BC68XOGXCf4xRFTZC20R0S9ou0ufbcX1lA9Utk6s59O2X1tFA==" saltValue="3zo4uVefv2Fz8Gx2i6cl6NUG09w/OIUYvcskD+/GxpM8CTnlKtT1QqivVQYlfZb6c4SO2tR+mge/hfao4MNJ3g=="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SO 01 - Oprava železniční...'!C2" display="/" xr:uid="{00000000-0004-0000-0000-000000000000}"/>
    <hyperlink ref="A56" location="'SO 02 - Oprava železniční...'!C2" display="/" xr:uid="{00000000-0004-0000-0000-000001000000}"/>
    <hyperlink ref="A57" location="'SO 03 - Oprava nástupišť'!C2" display="/" xr:uid="{00000000-0004-0000-0000-000002000000}"/>
    <hyperlink ref="A58" location="'ON - Materiál objednatele...'!C2" display="/" xr:uid="{00000000-0004-0000-0000-000003000000}"/>
    <hyperlink ref="A59" location="'VON - Vedlejší a ostatní ...'!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8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3"/>
      <c r="M2" s="283"/>
      <c r="N2" s="283"/>
      <c r="O2" s="283"/>
      <c r="P2" s="283"/>
      <c r="Q2" s="283"/>
      <c r="R2" s="283"/>
      <c r="S2" s="283"/>
      <c r="T2" s="283"/>
      <c r="U2" s="283"/>
      <c r="V2" s="283"/>
      <c r="AT2" s="17" t="s">
        <v>81</v>
      </c>
    </row>
    <row r="3" spans="1:46" s="1" customFormat="1" ht="6.95" hidden="1" customHeight="1">
      <c r="B3" s="101"/>
      <c r="C3" s="102"/>
      <c r="D3" s="102"/>
      <c r="E3" s="102"/>
      <c r="F3" s="102"/>
      <c r="G3" s="102"/>
      <c r="H3" s="102"/>
      <c r="I3" s="102"/>
      <c r="J3" s="102"/>
      <c r="K3" s="102"/>
      <c r="L3" s="20"/>
      <c r="AT3" s="17" t="s">
        <v>82</v>
      </c>
    </row>
    <row r="4" spans="1:46" s="1" customFormat="1" ht="24.95" hidden="1" customHeight="1">
      <c r="B4" s="20"/>
      <c r="D4" s="103" t="s">
        <v>95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84" t="str">
        <f>'Rekapitulace zakázky'!K6</f>
        <v>Oprava trati v úseku Chlumec n. C. - Městec Králové</v>
      </c>
      <c r="F7" s="285"/>
      <c r="G7" s="285"/>
      <c r="H7" s="285"/>
      <c r="L7" s="20"/>
    </row>
    <row r="8" spans="1:46" s="2" customFormat="1" ht="12" hidden="1" customHeight="1">
      <c r="A8" s="34"/>
      <c r="B8" s="39"/>
      <c r="C8" s="34"/>
      <c r="D8" s="105" t="s">
        <v>96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86" t="s">
        <v>97</v>
      </c>
      <c r="F9" s="287"/>
      <c r="G9" s="287"/>
      <c r="H9" s="287"/>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19</v>
      </c>
      <c r="G11" s="34"/>
      <c r="H11" s="34"/>
      <c r="I11" s="105" t="s">
        <v>20</v>
      </c>
      <c r="J11" s="107" t="s">
        <v>19</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21</v>
      </c>
      <c r="E12" s="34"/>
      <c r="F12" s="107" t="s">
        <v>22</v>
      </c>
      <c r="G12" s="34"/>
      <c r="H12" s="34"/>
      <c r="I12" s="105" t="s">
        <v>23</v>
      </c>
      <c r="J12" s="108" t="str">
        <f>'Rekapitulace zakázky'!AN8</f>
        <v>23. 11. 2021</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25</v>
      </c>
      <c r="E14" s="34"/>
      <c r="F14" s="34"/>
      <c r="G14" s="34"/>
      <c r="H14" s="34"/>
      <c r="I14" s="105" t="s">
        <v>26</v>
      </c>
      <c r="J14" s="107" t="s">
        <v>19</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27</v>
      </c>
      <c r="F15" s="34"/>
      <c r="G15" s="34"/>
      <c r="H15" s="34"/>
      <c r="I15" s="105" t="s">
        <v>28</v>
      </c>
      <c r="J15" s="107" t="s">
        <v>19</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29</v>
      </c>
      <c r="E17" s="34"/>
      <c r="F17" s="34"/>
      <c r="G17" s="34"/>
      <c r="H17" s="34"/>
      <c r="I17" s="105" t="s">
        <v>26</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88" t="str">
        <f>'Rekapitulace zakázky'!E14</f>
        <v>Vyplň údaj</v>
      </c>
      <c r="F18" s="289"/>
      <c r="G18" s="289"/>
      <c r="H18" s="289"/>
      <c r="I18" s="105" t="s">
        <v>28</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31</v>
      </c>
      <c r="E20" s="34"/>
      <c r="F20" s="34"/>
      <c r="G20" s="34"/>
      <c r="H20" s="34"/>
      <c r="I20" s="105" t="s">
        <v>26</v>
      </c>
      <c r="J20" s="107" t="s">
        <v>19</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
        <v>32</v>
      </c>
      <c r="F21" s="34"/>
      <c r="G21" s="34"/>
      <c r="H21" s="34"/>
      <c r="I21" s="105" t="s">
        <v>28</v>
      </c>
      <c r="J21" s="107" t="s">
        <v>19</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34</v>
      </c>
      <c r="E23" s="34"/>
      <c r="F23" s="34"/>
      <c r="G23" s="34"/>
      <c r="H23" s="34"/>
      <c r="I23" s="105" t="s">
        <v>26</v>
      </c>
      <c r="J23" s="107" t="s">
        <v>19</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35</v>
      </c>
      <c r="F24" s="34"/>
      <c r="G24" s="34"/>
      <c r="H24" s="34"/>
      <c r="I24" s="105" t="s">
        <v>28</v>
      </c>
      <c r="J24" s="107" t="s">
        <v>19</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36</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0" t="s">
        <v>37</v>
      </c>
      <c r="F27" s="290"/>
      <c r="G27" s="290"/>
      <c r="H27" s="290"/>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38</v>
      </c>
      <c r="E30" s="34"/>
      <c r="F30" s="34"/>
      <c r="G30" s="34"/>
      <c r="H30" s="34"/>
      <c r="I30" s="34"/>
      <c r="J30" s="114">
        <f>ROUND(J80,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40</v>
      </c>
      <c r="G32" s="34"/>
      <c r="H32" s="34"/>
      <c r="I32" s="115" t="s">
        <v>39</v>
      </c>
      <c r="J32" s="115" t="s">
        <v>41</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42</v>
      </c>
      <c r="E33" s="105" t="s">
        <v>43</v>
      </c>
      <c r="F33" s="117">
        <f>ROUND((SUM(BE80:BE379)),  2)</f>
        <v>0</v>
      </c>
      <c r="G33" s="34"/>
      <c r="H33" s="34"/>
      <c r="I33" s="118">
        <v>0.21</v>
      </c>
      <c r="J33" s="117">
        <f>ROUND(((SUM(BE80:BE379))*I33),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44</v>
      </c>
      <c r="F34" s="117">
        <f>ROUND((SUM(BF80:BF379)),  2)</f>
        <v>0</v>
      </c>
      <c r="G34" s="34"/>
      <c r="H34" s="34"/>
      <c r="I34" s="118">
        <v>0.15</v>
      </c>
      <c r="J34" s="117">
        <f>ROUND(((SUM(BF80:BF379))*I34),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45</v>
      </c>
      <c r="F35" s="117">
        <f>ROUND((SUM(BG80:BG379)),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46</v>
      </c>
      <c r="F36" s="117">
        <f>ROUND((SUM(BH80:BH379)),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47</v>
      </c>
      <c r="F37" s="117">
        <f>ROUND((SUM(BI80:BI379)),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48</v>
      </c>
      <c r="E39" s="121"/>
      <c r="F39" s="121"/>
      <c r="G39" s="122" t="s">
        <v>49</v>
      </c>
      <c r="H39" s="123" t="s">
        <v>50</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91" t="str">
        <f>E7</f>
        <v>Oprava trati v úseku Chlumec n. C. - Městec Králové</v>
      </c>
      <c r="F48" s="292"/>
      <c r="G48" s="292"/>
      <c r="H48" s="29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44" t="str">
        <f>E9</f>
        <v>SO 01 - Oprava železničního svršku</v>
      </c>
      <c r="F50" s="293"/>
      <c r="G50" s="293"/>
      <c r="H50" s="29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TÚ Chlumec n. C. - Městec Králové</v>
      </c>
      <c r="G52" s="36"/>
      <c r="H52" s="36"/>
      <c r="I52" s="29" t="s">
        <v>23</v>
      </c>
      <c r="J52" s="59" t="str">
        <f>IF(J12="","",J12)</f>
        <v>23. 11. 2021</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Správa železnic, s.o.</v>
      </c>
      <c r="G54" s="36"/>
      <c r="H54" s="36"/>
      <c r="I54" s="29" t="s">
        <v>31</v>
      </c>
      <c r="J54" s="32" t="str">
        <f>E21</f>
        <v>bez PD</v>
      </c>
      <c r="K54" s="36"/>
      <c r="L54" s="106"/>
      <c r="S54" s="34"/>
      <c r="T54" s="34"/>
      <c r="U54" s="34"/>
      <c r="V54" s="34"/>
      <c r="W54" s="34"/>
      <c r="X54" s="34"/>
      <c r="Y54" s="34"/>
      <c r="Z54" s="34"/>
      <c r="AA54" s="34"/>
      <c r="AB54" s="34"/>
      <c r="AC54" s="34"/>
      <c r="AD54" s="34"/>
      <c r="AE54" s="34"/>
    </row>
    <row r="55" spans="1:47" s="2" customFormat="1" ht="25.7" customHeight="1">
      <c r="A55" s="34"/>
      <c r="B55" s="35"/>
      <c r="C55" s="29" t="s">
        <v>29</v>
      </c>
      <c r="D55" s="36"/>
      <c r="E55" s="36"/>
      <c r="F55" s="27" t="str">
        <f>IF(E18="","",E18)</f>
        <v>Vyplň údaj</v>
      </c>
      <c r="G55" s="36"/>
      <c r="H55" s="36"/>
      <c r="I55" s="29" t="s">
        <v>34</v>
      </c>
      <c r="J55" s="32" t="str">
        <f>E24</f>
        <v>Správa tratí Hradec Králové</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99</v>
      </c>
      <c r="D57" s="131"/>
      <c r="E57" s="131"/>
      <c r="F57" s="131"/>
      <c r="G57" s="131"/>
      <c r="H57" s="131"/>
      <c r="I57" s="131"/>
      <c r="J57" s="132" t="s">
        <v>100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70</v>
      </c>
      <c r="D59" s="36"/>
      <c r="E59" s="36"/>
      <c r="F59" s="36"/>
      <c r="G59" s="36"/>
      <c r="H59" s="36"/>
      <c r="I59" s="36"/>
      <c r="J59" s="77">
        <f>J80</f>
        <v>0</v>
      </c>
      <c r="K59" s="36"/>
      <c r="L59" s="106"/>
      <c r="S59" s="34"/>
      <c r="T59" s="34"/>
      <c r="U59" s="34"/>
      <c r="V59" s="34"/>
      <c r="W59" s="34"/>
      <c r="X59" s="34"/>
      <c r="Y59" s="34"/>
      <c r="Z59" s="34"/>
      <c r="AA59" s="34"/>
      <c r="AB59" s="34"/>
      <c r="AC59" s="34"/>
      <c r="AD59" s="34"/>
      <c r="AE59" s="34"/>
      <c r="AU59" s="17" t="s">
        <v>101</v>
      </c>
    </row>
    <row r="60" spans="1:47" s="9" customFormat="1" ht="24.95" customHeight="1">
      <c r="B60" s="134"/>
      <c r="C60" s="135"/>
      <c r="D60" s="136" t="s">
        <v>102</v>
      </c>
      <c r="E60" s="137"/>
      <c r="F60" s="137"/>
      <c r="G60" s="137"/>
      <c r="H60" s="137"/>
      <c r="I60" s="137"/>
      <c r="J60" s="138">
        <f>J371</f>
        <v>0</v>
      </c>
      <c r="K60" s="135"/>
      <c r="L60" s="139"/>
    </row>
    <row r="61" spans="1:47" s="2" customFormat="1" ht="21.75" customHeight="1">
      <c r="A61" s="34"/>
      <c r="B61" s="35"/>
      <c r="C61" s="36"/>
      <c r="D61" s="36"/>
      <c r="E61" s="36"/>
      <c r="F61" s="36"/>
      <c r="G61" s="36"/>
      <c r="H61" s="36"/>
      <c r="I61" s="36"/>
      <c r="J61" s="36"/>
      <c r="K61" s="36"/>
      <c r="L61" s="106"/>
      <c r="S61" s="34"/>
      <c r="T61" s="34"/>
      <c r="U61" s="34"/>
      <c r="V61" s="34"/>
      <c r="W61" s="34"/>
      <c r="X61" s="34"/>
      <c r="Y61" s="34"/>
      <c r="Z61" s="34"/>
      <c r="AA61" s="34"/>
      <c r="AB61" s="34"/>
      <c r="AC61" s="34"/>
      <c r="AD61" s="34"/>
      <c r="AE61" s="34"/>
    </row>
    <row r="62" spans="1:47" s="2" customFormat="1" ht="6.95" customHeight="1">
      <c r="A62" s="34"/>
      <c r="B62" s="47"/>
      <c r="C62" s="48"/>
      <c r="D62" s="48"/>
      <c r="E62" s="48"/>
      <c r="F62" s="48"/>
      <c r="G62" s="48"/>
      <c r="H62" s="48"/>
      <c r="I62" s="48"/>
      <c r="J62" s="48"/>
      <c r="K62" s="48"/>
      <c r="L62" s="106"/>
      <c r="S62" s="34"/>
      <c r="T62" s="34"/>
      <c r="U62" s="34"/>
      <c r="V62" s="34"/>
      <c r="W62" s="34"/>
      <c r="X62" s="34"/>
      <c r="Y62" s="34"/>
      <c r="Z62" s="34"/>
      <c r="AA62" s="34"/>
      <c r="AB62" s="34"/>
      <c r="AC62" s="34"/>
      <c r="AD62" s="34"/>
      <c r="AE62" s="34"/>
    </row>
    <row r="66" spans="1:63" s="2" customFormat="1" ht="6.95" customHeight="1">
      <c r="A66" s="34"/>
      <c r="B66" s="49"/>
      <c r="C66" s="50"/>
      <c r="D66" s="50"/>
      <c r="E66" s="50"/>
      <c r="F66" s="50"/>
      <c r="G66" s="50"/>
      <c r="H66" s="50"/>
      <c r="I66" s="50"/>
      <c r="J66" s="50"/>
      <c r="K66" s="50"/>
      <c r="L66" s="106"/>
      <c r="S66" s="34"/>
      <c r="T66" s="34"/>
      <c r="U66" s="34"/>
      <c r="V66" s="34"/>
      <c r="W66" s="34"/>
      <c r="X66" s="34"/>
      <c r="Y66" s="34"/>
      <c r="Z66" s="34"/>
      <c r="AA66" s="34"/>
      <c r="AB66" s="34"/>
      <c r="AC66" s="34"/>
      <c r="AD66" s="34"/>
      <c r="AE66" s="34"/>
    </row>
    <row r="67" spans="1:63" s="2" customFormat="1" ht="24.95" customHeight="1">
      <c r="A67" s="34"/>
      <c r="B67" s="35"/>
      <c r="C67" s="23" t="s">
        <v>103</v>
      </c>
      <c r="D67" s="36"/>
      <c r="E67" s="36"/>
      <c r="F67" s="36"/>
      <c r="G67" s="36"/>
      <c r="H67" s="36"/>
      <c r="I67" s="36"/>
      <c r="J67" s="36"/>
      <c r="K67" s="36"/>
      <c r="L67" s="106"/>
      <c r="S67" s="34"/>
      <c r="T67" s="34"/>
      <c r="U67" s="34"/>
      <c r="V67" s="34"/>
      <c r="W67" s="34"/>
      <c r="X67" s="34"/>
      <c r="Y67" s="34"/>
      <c r="Z67" s="34"/>
      <c r="AA67" s="34"/>
      <c r="AB67" s="34"/>
      <c r="AC67" s="34"/>
      <c r="AD67" s="34"/>
      <c r="AE67" s="34"/>
    </row>
    <row r="68" spans="1:63" s="2" customFormat="1" ht="6.95" customHeight="1">
      <c r="A68" s="34"/>
      <c r="B68" s="35"/>
      <c r="C68" s="36"/>
      <c r="D68" s="36"/>
      <c r="E68" s="36"/>
      <c r="F68" s="36"/>
      <c r="G68" s="36"/>
      <c r="H68" s="36"/>
      <c r="I68" s="36"/>
      <c r="J68" s="36"/>
      <c r="K68" s="36"/>
      <c r="L68" s="106"/>
      <c r="S68" s="34"/>
      <c r="T68" s="34"/>
      <c r="U68" s="34"/>
      <c r="V68" s="34"/>
      <c r="W68" s="34"/>
      <c r="X68" s="34"/>
      <c r="Y68" s="34"/>
      <c r="Z68" s="34"/>
      <c r="AA68" s="34"/>
      <c r="AB68" s="34"/>
      <c r="AC68" s="34"/>
      <c r="AD68" s="34"/>
      <c r="AE68" s="34"/>
    </row>
    <row r="69" spans="1:63" s="2" customFormat="1" ht="12" customHeight="1">
      <c r="A69" s="34"/>
      <c r="B69" s="35"/>
      <c r="C69" s="29" t="s">
        <v>16</v>
      </c>
      <c r="D69" s="36"/>
      <c r="E69" s="36"/>
      <c r="F69" s="36"/>
      <c r="G69" s="36"/>
      <c r="H69" s="36"/>
      <c r="I69" s="36"/>
      <c r="J69" s="36"/>
      <c r="K69" s="36"/>
      <c r="L69" s="106"/>
      <c r="S69" s="34"/>
      <c r="T69" s="34"/>
      <c r="U69" s="34"/>
      <c r="V69" s="34"/>
      <c r="W69" s="34"/>
      <c r="X69" s="34"/>
      <c r="Y69" s="34"/>
      <c r="Z69" s="34"/>
      <c r="AA69" s="34"/>
      <c r="AB69" s="34"/>
      <c r="AC69" s="34"/>
      <c r="AD69" s="34"/>
      <c r="AE69" s="34"/>
    </row>
    <row r="70" spans="1:63" s="2" customFormat="1" ht="16.5" customHeight="1">
      <c r="A70" s="34"/>
      <c r="B70" s="35"/>
      <c r="C70" s="36"/>
      <c r="D70" s="36"/>
      <c r="E70" s="291" t="str">
        <f>E7</f>
        <v>Oprava trati v úseku Chlumec n. C. - Městec Králové</v>
      </c>
      <c r="F70" s="292"/>
      <c r="G70" s="292"/>
      <c r="H70" s="292"/>
      <c r="I70" s="36"/>
      <c r="J70" s="36"/>
      <c r="K70" s="36"/>
      <c r="L70" s="106"/>
      <c r="S70" s="34"/>
      <c r="T70" s="34"/>
      <c r="U70" s="34"/>
      <c r="V70" s="34"/>
      <c r="W70" s="34"/>
      <c r="X70" s="34"/>
      <c r="Y70" s="34"/>
      <c r="Z70" s="34"/>
      <c r="AA70" s="34"/>
      <c r="AB70" s="34"/>
      <c r="AC70" s="34"/>
      <c r="AD70" s="34"/>
      <c r="AE70" s="34"/>
    </row>
    <row r="71" spans="1:63" s="2" customFormat="1" ht="12" customHeight="1">
      <c r="A71" s="34"/>
      <c r="B71" s="35"/>
      <c r="C71" s="29" t="s">
        <v>96</v>
      </c>
      <c r="D71" s="36"/>
      <c r="E71" s="36"/>
      <c r="F71" s="36"/>
      <c r="G71" s="36"/>
      <c r="H71" s="36"/>
      <c r="I71" s="36"/>
      <c r="J71" s="36"/>
      <c r="K71" s="36"/>
      <c r="L71" s="106"/>
      <c r="S71" s="34"/>
      <c r="T71" s="34"/>
      <c r="U71" s="34"/>
      <c r="V71" s="34"/>
      <c r="W71" s="34"/>
      <c r="X71" s="34"/>
      <c r="Y71" s="34"/>
      <c r="Z71" s="34"/>
      <c r="AA71" s="34"/>
      <c r="AB71" s="34"/>
      <c r="AC71" s="34"/>
      <c r="AD71" s="34"/>
      <c r="AE71" s="34"/>
    </row>
    <row r="72" spans="1:63" s="2" customFormat="1" ht="16.5" customHeight="1">
      <c r="A72" s="34"/>
      <c r="B72" s="35"/>
      <c r="C72" s="36"/>
      <c r="D72" s="36"/>
      <c r="E72" s="244" t="str">
        <f>E9</f>
        <v>SO 01 - Oprava železničního svršku</v>
      </c>
      <c r="F72" s="293"/>
      <c r="G72" s="293"/>
      <c r="H72" s="293"/>
      <c r="I72" s="36"/>
      <c r="J72" s="36"/>
      <c r="K72" s="36"/>
      <c r="L72" s="106"/>
      <c r="S72" s="34"/>
      <c r="T72" s="34"/>
      <c r="U72" s="34"/>
      <c r="V72" s="34"/>
      <c r="W72" s="34"/>
      <c r="X72" s="34"/>
      <c r="Y72" s="34"/>
      <c r="Z72" s="34"/>
      <c r="AA72" s="34"/>
      <c r="AB72" s="34"/>
      <c r="AC72" s="34"/>
      <c r="AD72" s="34"/>
      <c r="AE72" s="34"/>
    </row>
    <row r="73" spans="1:63"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63" s="2" customFormat="1" ht="12" customHeight="1">
      <c r="A74" s="34"/>
      <c r="B74" s="35"/>
      <c r="C74" s="29" t="s">
        <v>21</v>
      </c>
      <c r="D74" s="36"/>
      <c r="E74" s="36"/>
      <c r="F74" s="27" t="str">
        <f>F12</f>
        <v>TÚ Chlumec n. C. - Městec Králové</v>
      </c>
      <c r="G74" s="36"/>
      <c r="H74" s="36"/>
      <c r="I74" s="29" t="s">
        <v>23</v>
      </c>
      <c r="J74" s="59" t="str">
        <f>IF(J12="","",J12)</f>
        <v>23. 11. 2021</v>
      </c>
      <c r="K74" s="36"/>
      <c r="L74" s="106"/>
      <c r="S74" s="34"/>
      <c r="T74" s="34"/>
      <c r="U74" s="34"/>
      <c r="V74" s="34"/>
      <c r="W74" s="34"/>
      <c r="X74" s="34"/>
      <c r="Y74" s="34"/>
      <c r="Z74" s="34"/>
      <c r="AA74" s="34"/>
      <c r="AB74" s="34"/>
      <c r="AC74" s="34"/>
      <c r="AD74" s="34"/>
      <c r="AE74" s="34"/>
    </row>
    <row r="75" spans="1:63"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63" s="2" customFormat="1" ht="15.2" customHeight="1">
      <c r="A76" s="34"/>
      <c r="B76" s="35"/>
      <c r="C76" s="29" t="s">
        <v>25</v>
      </c>
      <c r="D76" s="36"/>
      <c r="E76" s="36"/>
      <c r="F76" s="27" t="str">
        <f>E15</f>
        <v>Správa železnic, s.o.</v>
      </c>
      <c r="G76" s="36"/>
      <c r="H76" s="36"/>
      <c r="I76" s="29" t="s">
        <v>31</v>
      </c>
      <c r="J76" s="32" t="str">
        <f>E21</f>
        <v>bez PD</v>
      </c>
      <c r="K76" s="36"/>
      <c r="L76" s="106"/>
      <c r="S76" s="34"/>
      <c r="T76" s="34"/>
      <c r="U76" s="34"/>
      <c r="V76" s="34"/>
      <c r="W76" s="34"/>
      <c r="X76" s="34"/>
      <c r="Y76" s="34"/>
      <c r="Z76" s="34"/>
      <c r="AA76" s="34"/>
      <c r="AB76" s="34"/>
      <c r="AC76" s="34"/>
      <c r="AD76" s="34"/>
      <c r="AE76" s="34"/>
    </row>
    <row r="77" spans="1:63" s="2" customFormat="1" ht="25.7" customHeight="1">
      <c r="A77" s="34"/>
      <c r="B77" s="35"/>
      <c r="C77" s="29" t="s">
        <v>29</v>
      </c>
      <c r="D77" s="36"/>
      <c r="E77" s="36"/>
      <c r="F77" s="27" t="str">
        <f>IF(E18="","",E18)</f>
        <v>Vyplň údaj</v>
      </c>
      <c r="G77" s="36"/>
      <c r="H77" s="36"/>
      <c r="I77" s="29" t="s">
        <v>34</v>
      </c>
      <c r="J77" s="32" t="str">
        <f>E24</f>
        <v>Správa tratí Hradec Králové</v>
      </c>
      <c r="K77" s="36"/>
      <c r="L77" s="106"/>
      <c r="S77" s="34"/>
      <c r="T77" s="34"/>
      <c r="U77" s="34"/>
      <c r="V77" s="34"/>
      <c r="W77" s="34"/>
      <c r="X77" s="34"/>
      <c r="Y77" s="34"/>
      <c r="Z77" s="34"/>
      <c r="AA77" s="34"/>
      <c r="AB77" s="34"/>
      <c r="AC77" s="34"/>
      <c r="AD77" s="34"/>
      <c r="AE77" s="34"/>
    </row>
    <row r="78" spans="1:63" s="2" customFormat="1" ht="10.3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63" s="10" customFormat="1" ht="29.25" customHeight="1">
      <c r="A79" s="140"/>
      <c r="B79" s="141"/>
      <c r="C79" s="142" t="s">
        <v>104</v>
      </c>
      <c r="D79" s="143" t="s">
        <v>57</v>
      </c>
      <c r="E79" s="143" t="s">
        <v>53</v>
      </c>
      <c r="F79" s="143" t="s">
        <v>54</v>
      </c>
      <c r="G79" s="143" t="s">
        <v>105</v>
      </c>
      <c r="H79" s="143" t="s">
        <v>106</v>
      </c>
      <c r="I79" s="143" t="s">
        <v>107</v>
      </c>
      <c r="J79" s="143" t="s">
        <v>100</v>
      </c>
      <c r="K79" s="144" t="s">
        <v>108</v>
      </c>
      <c r="L79" s="145"/>
      <c r="M79" s="68" t="s">
        <v>19</v>
      </c>
      <c r="N79" s="69" t="s">
        <v>42</v>
      </c>
      <c r="O79" s="69" t="s">
        <v>109</v>
      </c>
      <c r="P79" s="69" t="s">
        <v>110</v>
      </c>
      <c r="Q79" s="69" t="s">
        <v>111</v>
      </c>
      <c r="R79" s="69" t="s">
        <v>112</v>
      </c>
      <c r="S79" s="69" t="s">
        <v>113</v>
      </c>
      <c r="T79" s="70" t="s">
        <v>114</v>
      </c>
      <c r="U79" s="140"/>
      <c r="V79" s="140"/>
      <c r="W79" s="140"/>
      <c r="X79" s="140"/>
      <c r="Y79" s="140"/>
      <c r="Z79" s="140"/>
      <c r="AA79" s="140"/>
      <c r="AB79" s="140"/>
      <c r="AC79" s="140"/>
      <c r="AD79" s="140"/>
      <c r="AE79" s="140"/>
    </row>
    <row r="80" spans="1:63" s="2" customFormat="1" ht="22.9" customHeight="1">
      <c r="A80" s="34"/>
      <c r="B80" s="35"/>
      <c r="C80" s="75" t="s">
        <v>115</v>
      </c>
      <c r="D80" s="36"/>
      <c r="E80" s="36"/>
      <c r="F80" s="36"/>
      <c r="G80" s="36"/>
      <c r="H80" s="36"/>
      <c r="I80" s="36"/>
      <c r="J80" s="146">
        <f>BK80</f>
        <v>0</v>
      </c>
      <c r="K80" s="36"/>
      <c r="L80" s="39"/>
      <c r="M80" s="71"/>
      <c r="N80" s="147"/>
      <c r="O80" s="72"/>
      <c r="P80" s="148">
        <f>P81+SUM(P82:P371)</f>
        <v>0</v>
      </c>
      <c r="Q80" s="72"/>
      <c r="R80" s="148">
        <f>R81+SUM(R82:R371)</f>
        <v>0</v>
      </c>
      <c r="S80" s="72"/>
      <c r="T80" s="149">
        <f>T81+SUM(T82:T371)</f>
        <v>0</v>
      </c>
      <c r="U80" s="34"/>
      <c r="V80" s="34"/>
      <c r="W80" s="34"/>
      <c r="X80" s="34"/>
      <c r="Y80" s="34"/>
      <c r="Z80" s="34"/>
      <c r="AA80" s="34"/>
      <c r="AB80" s="34"/>
      <c r="AC80" s="34"/>
      <c r="AD80" s="34"/>
      <c r="AE80" s="34"/>
      <c r="AT80" s="17" t="s">
        <v>71</v>
      </c>
      <c r="AU80" s="17" t="s">
        <v>101</v>
      </c>
      <c r="BK80" s="150">
        <f>BK81+SUM(BK82:BK371)</f>
        <v>0</v>
      </c>
    </row>
    <row r="81" spans="1:65" s="2" customFormat="1" ht="16.5" customHeight="1">
      <c r="A81" s="34"/>
      <c r="B81" s="35"/>
      <c r="C81" s="151" t="s">
        <v>80</v>
      </c>
      <c r="D81" s="151" t="s">
        <v>116</v>
      </c>
      <c r="E81" s="152" t="s">
        <v>117</v>
      </c>
      <c r="F81" s="153" t="s">
        <v>118</v>
      </c>
      <c r="G81" s="154" t="s">
        <v>119</v>
      </c>
      <c r="H81" s="155">
        <v>596</v>
      </c>
      <c r="I81" s="156"/>
      <c r="J81" s="157">
        <f>ROUND(I81*H81,2)</f>
        <v>0</v>
      </c>
      <c r="K81" s="153" t="s">
        <v>120</v>
      </c>
      <c r="L81" s="39"/>
      <c r="M81" s="158" t="s">
        <v>19</v>
      </c>
      <c r="N81" s="159" t="s">
        <v>43</v>
      </c>
      <c r="O81" s="64"/>
      <c r="P81" s="160">
        <f>O81*H81</f>
        <v>0</v>
      </c>
      <c r="Q81" s="160">
        <v>0</v>
      </c>
      <c r="R81" s="160">
        <f>Q81*H81</f>
        <v>0</v>
      </c>
      <c r="S81" s="160">
        <v>0</v>
      </c>
      <c r="T81" s="161">
        <f>S81*H81</f>
        <v>0</v>
      </c>
      <c r="U81" s="34"/>
      <c r="V81" s="34"/>
      <c r="W81" s="34"/>
      <c r="X81" s="34"/>
      <c r="Y81" s="34"/>
      <c r="Z81" s="34"/>
      <c r="AA81" s="34"/>
      <c r="AB81" s="34"/>
      <c r="AC81" s="34"/>
      <c r="AD81" s="34"/>
      <c r="AE81" s="34"/>
      <c r="AR81" s="162" t="s">
        <v>121</v>
      </c>
      <c r="AT81" s="162" t="s">
        <v>116</v>
      </c>
      <c r="AU81" s="162" t="s">
        <v>72</v>
      </c>
      <c r="AY81" s="17" t="s">
        <v>122</v>
      </c>
      <c r="BE81" s="163">
        <f>IF(N81="základní",J81,0)</f>
        <v>0</v>
      </c>
      <c r="BF81" s="163">
        <f>IF(N81="snížená",J81,0)</f>
        <v>0</v>
      </c>
      <c r="BG81" s="163">
        <f>IF(N81="zákl. přenesená",J81,0)</f>
        <v>0</v>
      </c>
      <c r="BH81" s="163">
        <f>IF(N81="sníž. přenesená",J81,0)</f>
        <v>0</v>
      </c>
      <c r="BI81" s="163">
        <f>IF(N81="nulová",J81,0)</f>
        <v>0</v>
      </c>
      <c r="BJ81" s="17" t="s">
        <v>80</v>
      </c>
      <c r="BK81" s="163">
        <f>ROUND(I81*H81,2)</f>
        <v>0</v>
      </c>
      <c r="BL81" s="17" t="s">
        <v>121</v>
      </c>
      <c r="BM81" s="162" t="s">
        <v>82</v>
      </c>
    </row>
    <row r="82" spans="1:65" s="2" customFormat="1" ht="11.25">
      <c r="A82" s="34"/>
      <c r="B82" s="35"/>
      <c r="C82" s="36"/>
      <c r="D82" s="164" t="s">
        <v>123</v>
      </c>
      <c r="E82" s="36"/>
      <c r="F82" s="165" t="s">
        <v>118</v>
      </c>
      <c r="G82" s="36"/>
      <c r="H82" s="36"/>
      <c r="I82" s="166"/>
      <c r="J82" s="36"/>
      <c r="K82" s="36"/>
      <c r="L82" s="39"/>
      <c r="M82" s="167"/>
      <c r="N82" s="168"/>
      <c r="O82" s="64"/>
      <c r="P82" s="64"/>
      <c r="Q82" s="64"/>
      <c r="R82" s="64"/>
      <c r="S82" s="64"/>
      <c r="T82" s="65"/>
      <c r="U82" s="34"/>
      <c r="V82" s="34"/>
      <c r="W82" s="34"/>
      <c r="X82" s="34"/>
      <c r="Y82" s="34"/>
      <c r="Z82" s="34"/>
      <c r="AA82" s="34"/>
      <c r="AB82" s="34"/>
      <c r="AC82" s="34"/>
      <c r="AD82" s="34"/>
      <c r="AE82" s="34"/>
      <c r="AT82" s="17" t="s">
        <v>123</v>
      </c>
      <c r="AU82" s="17" t="s">
        <v>72</v>
      </c>
    </row>
    <row r="83" spans="1:65" s="2" customFormat="1" ht="21.75" customHeight="1">
      <c r="A83" s="34"/>
      <c r="B83" s="35"/>
      <c r="C83" s="151" t="s">
        <v>82</v>
      </c>
      <c r="D83" s="151" t="s">
        <v>116</v>
      </c>
      <c r="E83" s="152" t="s">
        <v>124</v>
      </c>
      <c r="F83" s="153" t="s">
        <v>125</v>
      </c>
      <c r="G83" s="154" t="s">
        <v>126</v>
      </c>
      <c r="H83" s="155">
        <v>40</v>
      </c>
      <c r="I83" s="156"/>
      <c r="J83" s="157">
        <f>ROUND(I83*H83,2)</f>
        <v>0</v>
      </c>
      <c r="K83" s="153" t="s">
        <v>120</v>
      </c>
      <c r="L83" s="39"/>
      <c r="M83" s="158" t="s">
        <v>19</v>
      </c>
      <c r="N83" s="159" t="s">
        <v>43</v>
      </c>
      <c r="O83" s="64"/>
      <c r="P83" s="160">
        <f>O83*H83</f>
        <v>0</v>
      </c>
      <c r="Q83" s="160">
        <v>0</v>
      </c>
      <c r="R83" s="160">
        <f>Q83*H83</f>
        <v>0</v>
      </c>
      <c r="S83" s="160">
        <v>0</v>
      </c>
      <c r="T83" s="161">
        <f>S83*H83</f>
        <v>0</v>
      </c>
      <c r="U83" s="34"/>
      <c r="V83" s="34"/>
      <c r="W83" s="34"/>
      <c r="X83" s="34"/>
      <c r="Y83" s="34"/>
      <c r="Z83" s="34"/>
      <c r="AA83" s="34"/>
      <c r="AB83" s="34"/>
      <c r="AC83" s="34"/>
      <c r="AD83" s="34"/>
      <c r="AE83" s="34"/>
      <c r="AR83" s="162" t="s">
        <v>121</v>
      </c>
      <c r="AT83" s="162" t="s">
        <v>116</v>
      </c>
      <c r="AU83" s="162" t="s">
        <v>72</v>
      </c>
      <c r="AY83" s="17" t="s">
        <v>122</v>
      </c>
      <c r="BE83" s="163">
        <f>IF(N83="základní",J83,0)</f>
        <v>0</v>
      </c>
      <c r="BF83" s="163">
        <f>IF(N83="snížená",J83,0)</f>
        <v>0</v>
      </c>
      <c r="BG83" s="163">
        <f>IF(N83="zákl. přenesená",J83,0)</f>
        <v>0</v>
      </c>
      <c r="BH83" s="163">
        <f>IF(N83="sníž. přenesená",J83,0)</f>
        <v>0</v>
      </c>
      <c r="BI83" s="163">
        <f>IF(N83="nulová",J83,0)</f>
        <v>0</v>
      </c>
      <c r="BJ83" s="17" t="s">
        <v>80</v>
      </c>
      <c r="BK83" s="163">
        <f>ROUND(I83*H83,2)</f>
        <v>0</v>
      </c>
      <c r="BL83" s="17" t="s">
        <v>121</v>
      </c>
      <c r="BM83" s="162" t="s">
        <v>121</v>
      </c>
    </row>
    <row r="84" spans="1:65" s="2" customFormat="1" ht="11.25">
      <c r="A84" s="34"/>
      <c r="B84" s="35"/>
      <c r="C84" s="36"/>
      <c r="D84" s="164" t="s">
        <v>123</v>
      </c>
      <c r="E84" s="36"/>
      <c r="F84" s="165" t="s">
        <v>125</v>
      </c>
      <c r="G84" s="36"/>
      <c r="H84" s="36"/>
      <c r="I84" s="166"/>
      <c r="J84" s="36"/>
      <c r="K84" s="36"/>
      <c r="L84" s="39"/>
      <c r="M84" s="167"/>
      <c r="N84" s="168"/>
      <c r="O84" s="64"/>
      <c r="P84" s="64"/>
      <c r="Q84" s="64"/>
      <c r="R84" s="64"/>
      <c r="S84" s="64"/>
      <c r="T84" s="65"/>
      <c r="U84" s="34"/>
      <c r="V84" s="34"/>
      <c r="W84" s="34"/>
      <c r="X84" s="34"/>
      <c r="Y84" s="34"/>
      <c r="Z84" s="34"/>
      <c r="AA84" s="34"/>
      <c r="AB84" s="34"/>
      <c r="AC84" s="34"/>
      <c r="AD84" s="34"/>
      <c r="AE84" s="34"/>
      <c r="AT84" s="17" t="s">
        <v>123</v>
      </c>
      <c r="AU84" s="17" t="s">
        <v>72</v>
      </c>
    </row>
    <row r="85" spans="1:65" s="2" customFormat="1" ht="24.2" customHeight="1">
      <c r="A85" s="34"/>
      <c r="B85" s="35"/>
      <c r="C85" s="151" t="s">
        <v>127</v>
      </c>
      <c r="D85" s="151" t="s">
        <v>116</v>
      </c>
      <c r="E85" s="152" t="s">
        <v>128</v>
      </c>
      <c r="F85" s="153" t="s">
        <v>129</v>
      </c>
      <c r="G85" s="154" t="s">
        <v>130</v>
      </c>
      <c r="H85" s="155">
        <v>10325.9</v>
      </c>
      <c r="I85" s="156"/>
      <c r="J85" s="157">
        <f>ROUND(I85*H85,2)</f>
        <v>0</v>
      </c>
      <c r="K85" s="153" t="s">
        <v>120</v>
      </c>
      <c r="L85" s="39"/>
      <c r="M85" s="158" t="s">
        <v>19</v>
      </c>
      <c r="N85" s="159" t="s">
        <v>43</v>
      </c>
      <c r="O85" s="64"/>
      <c r="P85" s="160">
        <f>O85*H85</f>
        <v>0</v>
      </c>
      <c r="Q85" s="160">
        <v>0</v>
      </c>
      <c r="R85" s="160">
        <f>Q85*H85</f>
        <v>0</v>
      </c>
      <c r="S85" s="160">
        <v>0</v>
      </c>
      <c r="T85" s="161">
        <f>S85*H85</f>
        <v>0</v>
      </c>
      <c r="U85" s="34"/>
      <c r="V85" s="34"/>
      <c r="W85" s="34"/>
      <c r="X85" s="34"/>
      <c r="Y85" s="34"/>
      <c r="Z85" s="34"/>
      <c r="AA85" s="34"/>
      <c r="AB85" s="34"/>
      <c r="AC85" s="34"/>
      <c r="AD85" s="34"/>
      <c r="AE85" s="34"/>
      <c r="AR85" s="162" t="s">
        <v>121</v>
      </c>
      <c r="AT85" s="162" t="s">
        <v>116</v>
      </c>
      <c r="AU85" s="162" t="s">
        <v>72</v>
      </c>
      <c r="AY85" s="17" t="s">
        <v>122</v>
      </c>
      <c r="BE85" s="163">
        <f>IF(N85="základní",J85,0)</f>
        <v>0</v>
      </c>
      <c r="BF85" s="163">
        <f>IF(N85="snížená",J85,0)</f>
        <v>0</v>
      </c>
      <c r="BG85" s="163">
        <f>IF(N85="zákl. přenesená",J85,0)</f>
        <v>0</v>
      </c>
      <c r="BH85" s="163">
        <f>IF(N85="sníž. přenesená",J85,0)</f>
        <v>0</v>
      </c>
      <c r="BI85" s="163">
        <f>IF(N85="nulová",J85,0)</f>
        <v>0</v>
      </c>
      <c r="BJ85" s="17" t="s">
        <v>80</v>
      </c>
      <c r="BK85" s="163">
        <f>ROUND(I85*H85,2)</f>
        <v>0</v>
      </c>
      <c r="BL85" s="17" t="s">
        <v>121</v>
      </c>
      <c r="BM85" s="162" t="s">
        <v>131</v>
      </c>
    </row>
    <row r="86" spans="1:65" s="2" customFormat="1" ht="19.5">
      <c r="A86" s="34"/>
      <c r="B86" s="35"/>
      <c r="C86" s="36"/>
      <c r="D86" s="164" t="s">
        <v>123</v>
      </c>
      <c r="E86" s="36"/>
      <c r="F86" s="165" t="s">
        <v>129</v>
      </c>
      <c r="G86" s="36"/>
      <c r="H86" s="36"/>
      <c r="I86" s="166"/>
      <c r="J86" s="36"/>
      <c r="K86" s="36"/>
      <c r="L86" s="39"/>
      <c r="M86" s="167"/>
      <c r="N86" s="168"/>
      <c r="O86" s="64"/>
      <c r="P86" s="64"/>
      <c r="Q86" s="64"/>
      <c r="R86" s="64"/>
      <c r="S86" s="64"/>
      <c r="T86" s="65"/>
      <c r="U86" s="34"/>
      <c r="V86" s="34"/>
      <c r="W86" s="34"/>
      <c r="X86" s="34"/>
      <c r="Y86" s="34"/>
      <c r="Z86" s="34"/>
      <c r="AA86" s="34"/>
      <c r="AB86" s="34"/>
      <c r="AC86" s="34"/>
      <c r="AD86" s="34"/>
      <c r="AE86" s="34"/>
      <c r="AT86" s="17" t="s">
        <v>123</v>
      </c>
      <c r="AU86" s="17" t="s">
        <v>72</v>
      </c>
    </row>
    <row r="87" spans="1:65" s="11" customFormat="1" ht="11.25">
      <c r="B87" s="169"/>
      <c r="C87" s="170"/>
      <c r="D87" s="164" t="s">
        <v>132</v>
      </c>
      <c r="E87" s="171" t="s">
        <v>19</v>
      </c>
      <c r="F87" s="172" t="s">
        <v>133</v>
      </c>
      <c r="G87" s="170"/>
      <c r="H87" s="173">
        <v>10325.9</v>
      </c>
      <c r="I87" s="174"/>
      <c r="J87" s="170"/>
      <c r="K87" s="170"/>
      <c r="L87" s="175"/>
      <c r="M87" s="176"/>
      <c r="N87" s="177"/>
      <c r="O87" s="177"/>
      <c r="P87" s="177"/>
      <c r="Q87" s="177"/>
      <c r="R87" s="177"/>
      <c r="S87" s="177"/>
      <c r="T87" s="178"/>
      <c r="AT87" s="179" t="s">
        <v>132</v>
      </c>
      <c r="AU87" s="179" t="s">
        <v>72</v>
      </c>
      <c r="AV87" s="11" t="s">
        <v>82</v>
      </c>
      <c r="AW87" s="11" t="s">
        <v>33</v>
      </c>
      <c r="AX87" s="11" t="s">
        <v>72</v>
      </c>
      <c r="AY87" s="179" t="s">
        <v>122</v>
      </c>
    </row>
    <row r="88" spans="1:65" s="12" customFormat="1" ht="11.25">
      <c r="B88" s="180"/>
      <c r="C88" s="181"/>
      <c r="D88" s="164" t="s">
        <v>132</v>
      </c>
      <c r="E88" s="182" t="s">
        <v>19</v>
      </c>
      <c r="F88" s="183" t="s">
        <v>134</v>
      </c>
      <c r="G88" s="181"/>
      <c r="H88" s="182" t="s">
        <v>19</v>
      </c>
      <c r="I88" s="184"/>
      <c r="J88" s="181"/>
      <c r="K88" s="181"/>
      <c r="L88" s="185"/>
      <c r="M88" s="186"/>
      <c r="N88" s="187"/>
      <c r="O88" s="187"/>
      <c r="P88" s="187"/>
      <c r="Q88" s="187"/>
      <c r="R88" s="187"/>
      <c r="S88" s="187"/>
      <c r="T88" s="188"/>
      <c r="AT88" s="189" t="s">
        <v>132</v>
      </c>
      <c r="AU88" s="189" t="s">
        <v>72</v>
      </c>
      <c r="AV88" s="12" t="s">
        <v>80</v>
      </c>
      <c r="AW88" s="12" t="s">
        <v>33</v>
      </c>
      <c r="AX88" s="12" t="s">
        <v>72</v>
      </c>
      <c r="AY88" s="189" t="s">
        <v>122</v>
      </c>
    </row>
    <row r="89" spans="1:65" s="12" customFormat="1" ht="11.25">
      <c r="B89" s="180"/>
      <c r="C89" s="181"/>
      <c r="D89" s="164" t="s">
        <v>132</v>
      </c>
      <c r="E89" s="182" t="s">
        <v>19</v>
      </c>
      <c r="F89" s="183" t="s">
        <v>135</v>
      </c>
      <c r="G89" s="181"/>
      <c r="H89" s="182" t="s">
        <v>19</v>
      </c>
      <c r="I89" s="184"/>
      <c r="J89" s="181"/>
      <c r="K89" s="181"/>
      <c r="L89" s="185"/>
      <c r="M89" s="186"/>
      <c r="N89" s="187"/>
      <c r="O89" s="187"/>
      <c r="P89" s="187"/>
      <c r="Q89" s="187"/>
      <c r="R89" s="187"/>
      <c r="S89" s="187"/>
      <c r="T89" s="188"/>
      <c r="AT89" s="189" t="s">
        <v>132</v>
      </c>
      <c r="AU89" s="189" t="s">
        <v>72</v>
      </c>
      <c r="AV89" s="12" t="s">
        <v>80</v>
      </c>
      <c r="AW89" s="12" t="s">
        <v>33</v>
      </c>
      <c r="AX89" s="12" t="s">
        <v>72</v>
      </c>
      <c r="AY89" s="189" t="s">
        <v>122</v>
      </c>
    </row>
    <row r="90" spans="1:65" s="12" customFormat="1" ht="11.25">
      <c r="B90" s="180"/>
      <c r="C90" s="181"/>
      <c r="D90" s="164" t="s">
        <v>132</v>
      </c>
      <c r="E90" s="182" t="s">
        <v>19</v>
      </c>
      <c r="F90" s="183" t="s">
        <v>136</v>
      </c>
      <c r="G90" s="181"/>
      <c r="H90" s="182" t="s">
        <v>19</v>
      </c>
      <c r="I90" s="184"/>
      <c r="J90" s="181"/>
      <c r="K90" s="181"/>
      <c r="L90" s="185"/>
      <c r="M90" s="186"/>
      <c r="N90" s="187"/>
      <c r="O90" s="187"/>
      <c r="P90" s="187"/>
      <c r="Q90" s="187"/>
      <c r="R90" s="187"/>
      <c r="S90" s="187"/>
      <c r="T90" s="188"/>
      <c r="AT90" s="189" t="s">
        <v>132</v>
      </c>
      <c r="AU90" s="189" t="s">
        <v>72</v>
      </c>
      <c r="AV90" s="12" t="s">
        <v>80</v>
      </c>
      <c r="AW90" s="12" t="s">
        <v>33</v>
      </c>
      <c r="AX90" s="12" t="s">
        <v>72</v>
      </c>
      <c r="AY90" s="189" t="s">
        <v>122</v>
      </c>
    </row>
    <row r="91" spans="1:65" s="12" customFormat="1" ht="22.5">
      <c r="B91" s="180"/>
      <c r="C91" s="181"/>
      <c r="D91" s="164" t="s">
        <v>132</v>
      </c>
      <c r="E91" s="182" t="s">
        <v>19</v>
      </c>
      <c r="F91" s="183" t="s">
        <v>137</v>
      </c>
      <c r="G91" s="181"/>
      <c r="H91" s="182" t="s">
        <v>19</v>
      </c>
      <c r="I91" s="184"/>
      <c r="J91" s="181"/>
      <c r="K91" s="181"/>
      <c r="L91" s="185"/>
      <c r="M91" s="186"/>
      <c r="N91" s="187"/>
      <c r="O91" s="187"/>
      <c r="P91" s="187"/>
      <c r="Q91" s="187"/>
      <c r="R91" s="187"/>
      <c r="S91" s="187"/>
      <c r="T91" s="188"/>
      <c r="AT91" s="189" t="s">
        <v>132</v>
      </c>
      <c r="AU91" s="189" t="s">
        <v>72</v>
      </c>
      <c r="AV91" s="12" t="s">
        <v>80</v>
      </c>
      <c r="AW91" s="12" t="s">
        <v>33</v>
      </c>
      <c r="AX91" s="12" t="s">
        <v>72</v>
      </c>
      <c r="AY91" s="189" t="s">
        <v>122</v>
      </c>
    </row>
    <row r="92" spans="1:65" s="13" customFormat="1" ht="11.25">
      <c r="B92" s="190"/>
      <c r="C92" s="191"/>
      <c r="D92" s="164" t="s">
        <v>132</v>
      </c>
      <c r="E92" s="192" t="s">
        <v>19</v>
      </c>
      <c r="F92" s="193" t="s">
        <v>138</v>
      </c>
      <c r="G92" s="191"/>
      <c r="H92" s="194">
        <v>10325.9</v>
      </c>
      <c r="I92" s="195"/>
      <c r="J92" s="191"/>
      <c r="K92" s="191"/>
      <c r="L92" s="196"/>
      <c r="M92" s="197"/>
      <c r="N92" s="198"/>
      <c r="O92" s="198"/>
      <c r="P92" s="198"/>
      <c r="Q92" s="198"/>
      <c r="R92" s="198"/>
      <c r="S92" s="198"/>
      <c r="T92" s="199"/>
      <c r="AT92" s="200" t="s">
        <v>132</v>
      </c>
      <c r="AU92" s="200" t="s">
        <v>72</v>
      </c>
      <c r="AV92" s="13" t="s">
        <v>121</v>
      </c>
      <c r="AW92" s="13" t="s">
        <v>33</v>
      </c>
      <c r="AX92" s="13" t="s">
        <v>80</v>
      </c>
      <c r="AY92" s="200" t="s">
        <v>122</v>
      </c>
    </row>
    <row r="93" spans="1:65" s="2" customFormat="1" ht="55.5" customHeight="1">
      <c r="A93" s="34"/>
      <c r="B93" s="35"/>
      <c r="C93" s="151" t="s">
        <v>121</v>
      </c>
      <c r="D93" s="151" t="s">
        <v>116</v>
      </c>
      <c r="E93" s="152" t="s">
        <v>139</v>
      </c>
      <c r="F93" s="153" t="s">
        <v>140</v>
      </c>
      <c r="G93" s="154" t="s">
        <v>141</v>
      </c>
      <c r="H93" s="155">
        <v>2323.328</v>
      </c>
      <c r="I93" s="156"/>
      <c r="J93" s="157">
        <f>ROUND(I93*H93,2)</f>
        <v>0</v>
      </c>
      <c r="K93" s="153" t="s">
        <v>120</v>
      </c>
      <c r="L93" s="39"/>
      <c r="M93" s="158" t="s">
        <v>19</v>
      </c>
      <c r="N93" s="159" t="s">
        <v>43</v>
      </c>
      <c r="O93" s="64"/>
      <c r="P93" s="160">
        <f>O93*H93</f>
        <v>0</v>
      </c>
      <c r="Q93" s="160">
        <v>0</v>
      </c>
      <c r="R93" s="160">
        <f>Q93*H93</f>
        <v>0</v>
      </c>
      <c r="S93" s="160">
        <v>0</v>
      </c>
      <c r="T93" s="161">
        <f>S93*H93</f>
        <v>0</v>
      </c>
      <c r="U93" s="34"/>
      <c r="V93" s="34"/>
      <c r="W93" s="34"/>
      <c r="X93" s="34"/>
      <c r="Y93" s="34"/>
      <c r="Z93" s="34"/>
      <c r="AA93" s="34"/>
      <c r="AB93" s="34"/>
      <c r="AC93" s="34"/>
      <c r="AD93" s="34"/>
      <c r="AE93" s="34"/>
      <c r="AR93" s="162" t="s">
        <v>121</v>
      </c>
      <c r="AT93" s="162" t="s">
        <v>116</v>
      </c>
      <c r="AU93" s="162" t="s">
        <v>72</v>
      </c>
      <c r="AY93" s="17" t="s">
        <v>122</v>
      </c>
      <c r="BE93" s="163">
        <f>IF(N93="základní",J93,0)</f>
        <v>0</v>
      </c>
      <c r="BF93" s="163">
        <f>IF(N93="snížená",J93,0)</f>
        <v>0</v>
      </c>
      <c r="BG93" s="163">
        <f>IF(N93="zákl. přenesená",J93,0)</f>
        <v>0</v>
      </c>
      <c r="BH93" s="163">
        <f>IF(N93="sníž. přenesená",J93,0)</f>
        <v>0</v>
      </c>
      <c r="BI93" s="163">
        <f>IF(N93="nulová",J93,0)</f>
        <v>0</v>
      </c>
      <c r="BJ93" s="17" t="s">
        <v>80</v>
      </c>
      <c r="BK93" s="163">
        <f>ROUND(I93*H93,2)</f>
        <v>0</v>
      </c>
      <c r="BL93" s="17" t="s">
        <v>121</v>
      </c>
      <c r="BM93" s="162" t="s">
        <v>142</v>
      </c>
    </row>
    <row r="94" spans="1:65" s="2" customFormat="1" ht="29.25">
      <c r="A94" s="34"/>
      <c r="B94" s="35"/>
      <c r="C94" s="36"/>
      <c r="D94" s="164" t="s">
        <v>123</v>
      </c>
      <c r="E94" s="36"/>
      <c r="F94" s="165" t="s">
        <v>140</v>
      </c>
      <c r="G94" s="36"/>
      <c r="H94" s="36"/>
      <c r="I94" s="166"/>
      <c r="J94" s="36"/>
      <c r="K94" s="36"/>
      <c r="L94" s="39"/>
      <c r="M94" s="167"/>
      <c r="N94" s="168"/>
      <c r="O94" s="64"/>
      <c r="P94" s="64"/>
      <c r="Q94" s="64"/>
      <c r="R94" s="64"/>
      <c r="S94" s="64"/>
      <c r="T94" s="65"/>
      <c r="U94" s="34"/>
      <c r="V94" s="34"/>
      <c r="W94" s="34"/>
      <c r="X94" s="34"/>
      <c r="Y94" s="34"/>
      <c r="Z94" s="34"/>
      <c r="AA94" s="34"/>
      <c r="AB94" s="34"/>
      <c r="AC94" s="34"/>
      <c r="AD94" s="34"/>
      <c r="AE94" s="34"/>
      <c r="AT94" s="17" t="s">
        <v>123</v>
      </c>
      <c r="AU94" s="17" t="s">
        <v>72</v>
      </c>
    </row>
    <row r="95" spans="1:65" s="12" customFormat="1" ht="11.25">
      <c r="B95" s="180"/>
      <c r="C95" s="181"/>
      <c r="D95" s="164" t="s">
        <v>132</v>
      </c>
      <c r="E95" s="182" t="s">
        <v>19</v>
      </c>
      <c r="F95" s="183" t="s">
        <v>143</v>
      </c>
      <c r="G95" s="181"/>
      <c r="H95" s="182" t="s">
        <v>19</v>
      </c>
      <c r="I95" s="184"/>
      <c r="J95" s="181"/>
      <c r="K95" s="181"/>
      <c r="L95" s="185"/>
      <c r="M95" s="186"/>
      <c r="N95" s="187"/>
      <c r="O95" s="187"/>
      <c r="P95" s="187"/>
      <c r="Q95" s="187"/>
      <c r="R95" s="187"/>
      <c r="S95" s="187"/>
      <c r="T95" s="188"/>
      <c r="AT95" s="189" t="s">
        <v>132</v>
      </c>
      <c r="AU95" s="189" t="s">
        <v>72</v>
      </c>
      <c r="AV95" s="12" t="s">
        <v>80</v>
      </c>
      <c r="AW95" s="12" t="s">
        <v>33</v>
      </c>
      <c r="AX95" s="12" t="s">
        <v>72</v>
      </c>
      <c r="AY95" s="189" t="s">
        <v>122</v>
      </c>
    </row>
    <row r="96" spans="1:65" s="12" customFormat="1" ht="11.25">
      <c r="B96" s="180"/>
      <c r="C96" s="181"/>
      <c r="D96" s="164" t="s">
        <v>132</v>
      </c>
      <c r="E96" s="182" t="s">
        <v>19</v>
      </c>
      <c r="F96" s="183" t="s">
        <v>144</v>
      </c>
      <c r="G96" s="181"/>
      <c r="H96" s="182" t="s">
        <v>19</v>
      </c>
      <c r="I96" s="184"/>
      <c r="J96" s="181"/>
      <c r="K96" s="181"/>
      <c r="L96" s="185"/>
      <c r="M96" s="186"/>
      <c r="N96" s="187"/>
      <c r="O96" s="187"/>
      <c r="P96" s="187"/>
      <c r="Q96" s="187"/>
      <c r="R96" s="187"/>
      <c r="S96" s="187"/>
      <c r="T96" s="188"/>
      <c r="AT96" s="189" t="s">
        <v>132</v>
      </c>
      <c r="AU96" s="189" t="s">
        <v>72</v>
      </c>
      <c r="AV96" s="12" t="s">
        <v>80</v>
      </c>
      <c r="AW96" s="12" t="s">
        <v>33</v>
      </c>
      <c r="AX96" s="12" t="s">
        <v>72</v>
      </c>
      <c r="AY96" s="189" t="s">
        <v>122</v>
      </c>
    </row>
    <row r="97" spans="1:65" s="11" customFormat="1" ht="11.25">
      <c r="B97" s="169"/>
      <c r="C97" s="170"/>
      <c r="D97" s="164" t="s">
        <v>132</v>
      </c>
      <c r="E97" s="171" t="s">
        <v>19</v>
      </c>
      <c r="F97" s="172" t="s">
        <v>145</v>
      </c>
      <c r="G97" s="170"/>
      <c r="H97" s="173">
        <v>2323.328</v>
      </c>
      <c r="I97" s="174"/>
      <c r="J97" s="170"/>
      <c r="K97" s="170"/>
      <c r="L97" s="175"/>
      <c r="M97" s="176"/>
      <c r="N97" s="177"/>
      <c r="O97" s="177"/>
      <c r="P97" s="177"/>
      <c r="Q97" s="177"/>
      <c r="R97" s="177"/>
      <c r="S97" s="177"/>
      <c r="T97" s="178"/>
      <c r="AT97" s="179" t="s">
        <v>132</v>
      </c>
      <c r="AU97" s="179" t="s">
        <v>72</v>
      </c>
      <c r="AV97" s="11" t="s">
        <v>82</v>
      </c>
      <c r="AW97" s="11" t="s">
        <v>33</v>
      </c>
      <c r="AX97" s="11" t="s">
        <v>72</v>
      </c>
      <c r="AY97" s="179" t="s">
        <v>122</v>
      </c>
    </row>
    <row r="98" spans="1:65" s="13" customFormat="1" ht="11.25">
      <c r="B98" s="190"/>
      <c r="C98" s="191"/>
      <c r="D98" s="164" t="s">
        <v>132</v>
      </c>
      <c r="E98" s="192" t="s">
        <v>19</v>
      </c>
      <c r="F98" s="193" t="s">
        <v>138</v>
      </c>
      <c r="G98" s="191"/>
      <c r="H98" s="194">
        <v>2323.328</v>
      </c>
      <c r="I98" s="195"/>
      <c r="J98" s="191"/>
      <c r="K98" s="191"/>
      <c r="L98" s="196"/>
      <c r="M98" s="197"/>
      <c r="N98" s="198"/>
      <c r="O98" s="198"/>
      <c r="P98" s="198"/>
      <c r="Q98" s="198"/>
      <c r="R98" s="198"/>
      <c r="S98" s="198"/>
      <c r="T98" s="199"/>
      <c r="AT98" s="200" t="s">
        <v>132</v>
      </c>
      <c r="AU98" s="200" t="s">
        <v>72</v>
      </c>
      <c r="AV98" s="13" t="s">
        <v>121</v>
      </c>
      <c r="AW98" s="13" t="s">
        <v>33</v>
      </c>
      <c r="AX98" s="13" t="s">
        <v>80</v>
      </c>
      <c r="AY98" s="200" t="s">
        <v>122</v>
      </c>
    </row>
    <row r="99" spans="1:65" s="2" customFormat="1" ht="21.75" customHeight="1">
      <c r="A99" s="34"/>
      <c r="B99" s="35"/>
      <c r="C99" s="151" t="s">
        <v>146</v>
      </c>
      <c r="D99" s="151" t="s">
        <v>116</v>
      </c>
      <c r="E99" s="152" t="s">
        <v>147</v>
      </c>
      <c r="F99" s="153" t="s">
        <v>148</v>
      </c>
      <c r="G99" s="154" t="s">
        <v>141</v>
      </c>
      <c r="H99" s="155">
        <v>2323.328</v>
      </c>
      <c r="I99" s="156"/>
      <c r="J99" s="157">
        <f>ROUND(I99*H99,2)</f>
        <v>0</v>
      </c>
      <c r="K99" s="153" t="s">
        <v>120</v>
      </c>
      <c r="L99" s="39"/>
      <c r="M99" s="158" t="s">
        <v>19</v>
      </c>
      <c r="N99" s="159" t="s">
        <v>43</v>
      </c>
      <c r="O99" s="64"/>
      <c r="P99" s="160">
        <f>O99*H99</f>
        <v>0</v>
      </c>
      <c r="Q99" s="160">
        <v>0</v>
      </c>
      <c r="R99" s="160">
        <f>Q99*H99</f>
        <v>0</v>
      </c>
      <c r="S99" s="160">
        <v>0</v>
      </c>
      <c r="T99" s="161">
        <f>S99*H99</f>
        <v>0</v>
      </c>
      <c r="U99" s="34"/>
      <c r="V99" s="34"/>
      <c r="W99" s="34"/>
      <c r="X99" s="34"/>
      <c r="Y99" s="34"/>
      <c r="Z99" s="34"/>
      <c r="AA99" s="34"/>
      <c r="AB99" s="34"/>
      <c r="AC99" s="34"/>
      <c r="AD99" s="34"/>
      <c r="AE99" s="34"/>
      <c r="AR99" s="162" t="s">
        <v>121</v>
      </c>
      <c r="AT99" s="162" t="s">
        <v>116</v>
      </c>
      <c r="AU99" s="162" t="s">
        <v>72</v>
      </c>
      <c r="AY99" s="17" t="s">
        <v>122</v>
      </c>
      <c r="BE99" s="163">
        <f>IF(N99="základní",J99,0)</f>
        <v>0</v>
      </c>
      <c r="BF99" s="163">
        <f>IF(N99="snížená",J99,0)</f>
        <v>0</v>
      </c>
      <c r="BG99" s="163">
        <f>IF(N99="zákl. přenesená",J99,0)</f>
        <v>0</v>
      </c>
      <c r="BH99" s="163">
        <f>IF(N99="sníž. přenesená",J99,0)</f>
        <v>0</v>
      </c>
      <c r="BI99" s="163">
        <f>IF(N99="nulová",J99,0)</f>
        <v>0</v>
      </c>
      <c r="BJ99" s="17" t="s">
        <v>80</v>
      </c>
      <c r="BK99" s="163">
        <f>ROUND(I99*H99,2)</f>
        <v>0</v>
      </c>
      <c r="BL99" s="17" t="s">
        <v>121</v>
      </c>
      <c r="BM99" s="162" t="s">
        <v>149</v>
      </c>
    </row>
    <row r="100" spans="1:65" s="2" customFormat="1" ht="11.25">
      <c r="A100" s="34"/>
      <c r="B100" s="35"/>
      <c r="C100" s="36"/>
      <c r="D100" s="164" t="s">
        <v>123</v>
      </c>
      <c r="E100" s="36"/>
      <c r="F100" s="165" t="s">
        <v>148</v>
      </c>
      <c r="G100" s="36"/>
      <c r="H100" s="36"/>
      <c r="I100" s="166"/>
      <c r="J100" s="36"/>
      <c r="K100" s="36"/>
      <c r="L100" s="39"/>
      <c r="M100" s="167"/>
      <c r="N100" s="168"/>
      <c r="O100" s="64"/>
      <c r="P100" s="64"/>
      <c r="Q100" s="64"/>
      <c r="R100" s="64"/>
      <c r="S100" s="64"/>
      <c r="T100" s="65"/>
      <c r="U100" s="34"/>
      <c r="V100" s="34"/>
      <c r="W100" s="34"/>
      <c r="X100" s="34"/>
      <c r="Y100" s="34"/>
      <c r="Z100" s="34"/>
      <c r="AA100" s="34"/>
      <c r="AB100" s="34"/>
      <c r="AC100" s="34"/>
      <c r="AD100" s="34"/>
      <c r="AE100" s="34"/>
      <c r="AT100" s="17" t="s">
        <v>123</v>
      </c>
      <c r="AU100" s="17" t="s">
        <v>72</v>
      </c>
    </row>
    <row r="101" spans="1:65" s="12" customFormat="1" ht="11.25">
      <c r="B101" s="180"/>
      <c r="C101" s="181"/>
      <c r="D101" s="164" t="s">
        <v>132</v>
      </c>
      <c r="E101" s="182" t="s">
        <v>19</v>
      </c>
      <c r="F101" s="183" t="s">
        <v>150</v>
      </c>
      <c r="G101" s="181"/>
      <c r="H101" s="182" t="s">
        <v>19</v>
      </c>
      <c r="I101" s="184"/>
      <c r="J101" s="181"/>
      <c r="K101" s="181"/>
      <c r="L101" s="185"/>
      <c r="M101" s="186"/>
      <c r="N101" s="187"/>
      <c r="O101" s="187"/>
      <c r="P101" s="187"/>
      <c r="Q101" s="187"/>
      <c r="R101" s="187"/>
      <c r="S101" s="187"/>
      <c r="T101" s="188"/>
      <c r="AT101" s="189" t="s">
        <v>132</v>
      </c>
      <c r="AU101" s="189" t="s">
        <v>72</v>
      </c>
      <c r="AV101" s="12" t="s">
        <v>80</v>
      </c>
      <c r="AW101" s="12" t="s">
        <v>33</v>
      </c>
      <c r="AX101" s="12" t="s">
        <v>72</v>
      </c>
      <c r="AY101" s="189" t="s">
        <v>122</v>
      </c>
    </row>
    <row r="102" spans="1:65" s="12" customFormat="1" ht="11.25">
      <c r="B102" s="180"/>
      <c r="C102" s="181"/>
      <c r="D102" s="164" t="s">
        <v>132</v>
      </c>
      <c r="E102" s="182" t="s">
        <v>19</v>
      </c>
      <c r="F102" s="183" t="s">
        <v>144</v>
      </c>
      <c r="G102" s="181"/>
      <c r="H102" s="182" t="s">
        <v>19</v>
      </c>
      <c r="I102" s="184"/>
      <c r="J102" s="181"/>
      <c r="K102" s="181"/>
      <c r="L102" s="185"/>
      <c r="M102" s="186"/>
      <c r="N102" s="187"/>
      <c r="O102" s="187"/>
      <c r="P102" s="187"/>
      <c r="Q102" s="187"/>
      <c r="R102" s="187"/>
      <c r="S102" s="187"/>
      <c r="T102" s="188"/>
      <c r="AT102" s="189" t="s">
        <v>132</v>
      </c>
      <c r="AU102" s="189" t="s">
        <v>72</v>
      </c>
      <c r="AV102" s="12" t="s">
        <v>80</v>
      </c>
      <c r="AW102" s="12" t="s">
        <v>33</v>
      </c>
      <c r="AX102" s="12" t="s">
        <v>72</v>
      </c>
      <c r="AY102" s="189" t="s">
        <v>122</v>
      </c>
    </row>
    <row r="103" spans="1:65" s="11" customFormat="1" ht="11.25">
      <c r="B103" s="169"/>
      <c r="C103" s="170"/>
      <c r="D103" s="164" t="s">
        <v>132</v>
      </c>
      <c r="E103" s="171" t="s">
        <v>19</v>
      </c>
      <c r="F103" s="172" t="s">
        <v>145</v>
      </c>
      <c r="G103" s="170"/>
      <c r="H103" s="173">
        <v>2323.328</v>
      </c>
      <c r="I103" s="174"/>
      <c r="J103" s="170"/>
      <c r="K103" s="170"/>
      <c r="L103" s="175"/>
      <c r="M103" s="176"/>
      <c r="N103" s="177"/>
      <c r="O103" s="177"/>
      <c r="P103" s="177"/>
      <c r="Q103" s="177"/>
      <c r="R103" s="177"/>
      <c r="S103" s="177"/>
      <c r="T103" s="178"/>
      <c r="AT103" s="179" t="s">
        <v>132</v>
      </c>
      <c r="AU103" s="179" t="s">
        <v>72</v>
      </c>
      <c r="AV103" s="11" t="s">
        <v>82</v>
      </c>
      <c r="AW103" s="11" t="s">
        <v>33</v>
      </c>
      <c r="AX103" s="11" t="s">
        <v>72</v>
      </c>
      <c r="AY103" s="179" t="s">
        <v>122</v>
      </c>
    </row>
    <row r="104" spans="1:65" s="13" customFormat="1" ht="11.25">
      <c r="B104" s="190"/>
      <c r="C104" s="191"/>
      <c r="D104" s="164" t="s">
        <v>132</v>
      </c>
      <c r="E104" s="192" t="s">
        <v>19</v>
      </c>
      <c r="F104" s="193" t="s">
        <v>138</v>
      </c>
      <c r="G104" s="191"/>
      <c r="H104" s="194">
        <v>2323.328</v>
      </c>
      <c r="I104" s="195"/>
      <c r="J104" s="191"/>
      <c r="K104" s="191"/>
      <c r="L104" s="196"/>
      <c r="M104" s="197"/>
      <c r="N104" s="198"/>
      <c r="O104" s="198"/>
      <c r="P104" s="198"/>
      <c r="Q104" s="198"/>
      <c r="R104" s="198"/>
      <c r="S104" s="198"/>
      <c r="T104" s="199"/>
      <c r="AT104" s="200" t="s">
        <v>132</v>
      </c>
      <c r="AU104" s="200" t="s">
        <v>72</v>
      </c>
      <c r="AV104" s="13" t="s">
        <v>121</v>
      </c>
      <c r="AW104" s="13" t="s">
        <v>33</v>
      </c>
      <c r="AX104" s="13" t="s">
        <v>80</v>
      </c>
      <c r="AY104" s="200" t="s">
        <v>122</v>
      </c>
    </row>
    <row r="105" spans="1:65" s="2" customFormat="1" ht="55.5" customHeight="1">
      <c r="A105" s="34"/>
      <c r="B105" s="35"/>
      <c r="C105" s="151" t="s">
        <v>131</v>
      </c>
      <c r="D105" s="151" t="s">
        <v>116</v>
      </c>
      <c r="E105" s="152" t="s">
        <v>151</v>
      </c>
      <c r="F105" s="153" t="s">
        <v>152</v>
      </c>
      <c r="G105" s="154" t="s">
        <v>141</v>
      </c>
      <c r="H105" s="155">
        <v>2323.328</v>
      </c>
      <c r="I105" s="156"/>
      <c r="J105" s="157">
        <f>ROUND(I105*H105,2)</f>
        <v>0</v>
      </c>
      <c r="K105" s="153" t="s">
        <v>120</v>
      </c>
      <c r="L105" s="39"/>
      <c r="M105" s="158" t="s">
        <v>19</v>
      </c>
      <c r="N105" s="159" t="s">
        <v>43</v>
      </c>
      <c r="O105" s="64"/>
      <c r="P105" s="160">
        <f>O105*H105</f>
        <v>0</v>
      </c>
      <c r="Q105" s="160">
        <v>0</v>
      </c>
      <c r="R105" s="160">
        <f>Q105*H105</f>
        <v>0</v>
      </c>
      <c r="S105" s="160">
        <v>0</v>
      </c>
      <c r="T105" s="161">
        <f>S105*H105</f>
        <v>0</v>
      </c>
      <c r="U105" s="34"/>
      <c r="V105" s="34"/>
      <c r="W105" s="34"/>
      <c r="X105" s="34"/>
      <c r="Y105" s="34"/>
      <c r="Z105" s="34"/>
      <c r="AA105" s="34"/>
      <c r="AB105" s="34"/>
      <c r="AC105" s="34"/>
      <c r="AD105" s="34"/>
      <c r="AE105" s="34"/>
      <c r="AR105" s="162" t="s">
        <v>121</v>
      </c>
      <c r="AT105" s="162" t="s">
        <v>116</v>
      </c>
      <c r="AU105" s="162" t="s">
        <v>72</v>
      </c>
      <c r="AY105" s="17" t="s">
        <v>122</v>
      </c>
      <c r="BE105" s="163">
        <f>IF(N105="základní",J105,0)</f>
        <v>0</v>
      </c>
      <c r="BF105" s="163">
        <f>IF(N105="snížená",J105,0)</f>
        <v>0</v>
      </c>
      <c r="BG105" s="163">
        <f>IF(N105="zákl. přenesená",J105,0)</f>
        <v>0</v>
      </c>
      <c r="BH105" s="163">
        <f>IF(N105="sníž. přenesená",J105,0)</f>
        <v>0</v>
      </c>
      <c r="BI105" s="163">
        <f>IF(N105="nulová",J105,0)</f>
        <v>0</v>
      </c>
      <c r="BJ105" s="17" t="s">
        <v>80</v>
      </c>
      <c r="BK105" s="163">
        <f>ROUND(I105*H105,2)</f>
        <v>0</v>
      </c>
      <c r="BL105" s="17" t="s">
        <v>121</v>
      </c>
      <c r="BM105" s="162" t="s">
        <v>153</v>
      </c>
    </row>
    <row r="106" spans="1:65" s="2" customFormat="1" ht="29.25">
      <c r="A106" s="34"/>
      <c r="B106" s="35"/>
      <c r="C106" s="36"/>
      <c r="D106" s="164" t="s">
        <v>123</v>
      </c>
      <c r="E106" s="36"/>
      <c r="F106" s="165" t="s">
        <v>152</v>
      </c>
      <c r="G106" s="36"/>
      <c r="H106" s="36"/>
      <c r="I106" s="166"/>
      <c r="J106" s="36"/>
      <c r="K106" s="36"/>
      <c r="L106" s="39"/>
      <c r="M106" s="167"/>
      <c r="N106" s="168"/>
      <c r="O106" s="64"/>
      <c r="P106" s="64"/>
      <c r="Q106" s="64"/>
      <c r="R106" s="64"/>
      <c r="S106" s="64"/>
      <c r="T106" s="65"/>
      <c r="U106" s="34"/>
      <c r="V106" s="34"/>
      <c r="W106" s="34"/>
      <c r="X106" s="34"/>
      <c r="Y106" s="34"/>
      <c r="Z106" s="34"/>
      <c r="AA106" s="34"/>
      <c r="AB106" s="34"/>
      <c r="AC106" s="34"/>
      <c r="AD106" s="34"/>
      <c r="AE106" s="34"/>
      <c r="AT106" s="17" t="s">
        <v>123</v>
      </c>
      <c r="AU106" s="17" t="s">
        <v>72</v>
      </c>
    </row>
    <row r="107" spans="1:65" s="11" customFormat="1" ht="11.25">
      <c r="B107" s="169"/>
      <c r="C107" s="170"/>
      <c r="D107" s="164" t="s">
        <v>132</v>
      </c>
      <c r="E107" s="171" t="s">
        <v>19</v>
      </c>
      <c r="F107" s="172" t="s">
        <v>145</v>
      </c>
      <c r="G107" s="170"/>
      <c r="H107" s="173">
        <v>2323.328</v>
      </c>
      <c r="I107" s="174"/>
      <c r="J107" s="170"/>
      <c r="K107" s="170"/>
      <c r="L107" s="175"/>
      <c r="M107" s="176"/>
      <c r="N107" s="177"/>
      <c r="O107" s="177"/>
      <c r="P107" s="177"/>
      <c r="Q107" s="177"/>
      <c r="R107" s="177"/>
      <c r="S107" s="177"/>
      <c r="T107" s="178"/>
      <c r="AT107" s="179" t="s">
        <v>132</v>
      </c>
      <c r="AU107" s="179" t="s">
        <v>72</v>
      </c>
      <c r="AV107" s="11" t="s">
        <v>82</v>
      </c>
      <c r="AW107" s="11" t="s">
        <v>33</v>
      </c>
      <c r="AX107" s="11" t="s">
        <v>72</v>
      </c>
      <c r="AY107" s="179" t="s">
        <v>122</v>
      </c>
    </row>
    <row r="108" spans="1:65" s="2" customFormat="1" ht="21.75" customHeight="1">
      <c r="A108" s="34"/>
      <c r="B108" s="35"/>
      <c r="C108" s="151" t="s">
        <v>154</v>
      </c>
      <c r="D108" s="151" t="s">
        <v>116</v>
      </c>
      <c r="E108" s="152" t="s">
        <v>155</v>
      </c>
      <c r="F108" s="153" t="s">
        <v>156</v>
      </c>
      <c r="G108" s="154" t="s">
        <v>141</v>
      </c>
      <c r="H108" s="155">
        <v>2323.328</v>
      </c>
      <c r="I108" s="156"/>
      <c r="J108" s="157">
        <f>ROUND(I108*H108,2)</f>
        <v>0</v>
      </c>
      <c r="K108" s="153" t="s">
        <v>120</v>
      </c>
      <c r="L108" s="39"/>
      <c r="M108" s="158" t="s">
        <v>19</v>
      </c>
      <c r="N108" s="159" t="s">
        <v>43</v>
      </c>
      <c r="O108" s="64"/>
      <c r="P108" s="160">
        <f>O108*H108</f>
        <v>0</v>
      </c>
      <c r="Q108" s="160">
        <v>0</v>
      </c>
      <c r="R108" s="160">
        <f>Q108*H108</f>
        <v>0</v>
      </c>
      <c r="S108" s="160">
        <v>0</v>
      </c>
      <c r="T108" s="161">
        <f>S108*H108</f>
        <v>0</v>
      </c>
      <c r="U108" s="34"/>
      <c r="V108" s="34"/>
      <c r="W108" s="34"/>
      <c r="X108" s="34"/>
      <c r="Y108" s="34"/>
      <c r="Z108" s="34"/>
      <c r="AA108" s="34"/>
      <c r="AB108" s="34"/>
      <c r="AC108" s="34"/>
      <c r="AD108" s="34"/>
      <c r="AE108" s="34"/>
      <c r="AR108" s="162" t="s">
        <v>121</v>
      </c>
      <c r="AT108" s="162" t="s">
        <v>116</v>
      </c>
      <c r="AU108" s="162" t="s">
        <v>72</v>
      </c>
      <c r="AY108" s="17" t="s">
        <v>122</v>
      </c>
      <c r="BE108" s="163">
        <f>IF(N108="základní",J108,0)</f>
        <v>0</v>
      </c>
      <c r="BF108" s="163">
        <f>IF(N108="snížená",J108,0)</f>
        <v>0</v>
      </c>
      <c r="BG108" s="163">
        <f>IF(N108="zákl. přenesená",J108,0)</f>
        <v>0</v>
      </c>
      <c r="BH108" s="163">
        <f>IF(N108="sníž. přenesená",J108,0)</f>
        <v>0</v>
      </c>
      <c r="BI108" s="163">
        <f>IF(N108="nulová",J108,0)</f>
        <v>0</v>
      </c>
      <c r="BJ108" s="17" t="s">
        <v>80</v>
      </c>
      <c r="BK108" s="163">
        <f>ROUND(I108*H108,2)</f>
        <v>0</v>
      </c>
      <c r="BL108" s="17" t="s">
        <v>121</v>
      </c>
      <c r="BM108" s="162" t="s">
        <v>157</v>
      </c>
    </row>
    <row r="109" spans="1:65" s="2" customFormat="1" ht="11.25">
      <c r="A109" s="34"/>
      <c r="B109" s="35"/>
      <c r="C109" s="36"/>
      <c r="D109" s="164" t="s">
        <v>123</v>
      </c>
      <c r="E109" s="36"/>
      <c r="F109" s="165" t="s">
        <v>156</v>
      </c>
      <c r="G109" s="36"/>
      <c r="H109" s="36"/>
      <c r="I109" s="166"/>
      <c r="J109" s="36"/>
      <c r="K109" s="36"/>
      <c r="L109" s="39"/>
      <c r="M109" s="167"/>
      <c r="N109" s="168"/>
      <c r="O109" s="64"/>
      <c r="P109" s="64"/>
      <c r="Q109" s="64"/>
      <c r="R109" s="64"/>
      <c r="S109" s="64"/>
      <c r="T109" s="65"/>
      <c r="U109" s="34"/>
      <c r="V109" s="34"/>
      <c r="W109" s="34"/>
      <c r="X109" s="34"/>
      <c r="Y109" s="34"/>
      <c r="Z109" s="34"/>
      <c r="AA109" s="34"/>
      <c r="AB109" s="34"/>
      <c r="AC109" s="34"/>
      <c r="AD109" s="34"/>
      <c r="AE109" s="34"/>
      <c r="AT109" s="17" t="s">
        <v>123</v>
      </c>
      <c r="AU109" s="17" t="s">
        <v>72</v>
      </c>
    </row>
    <row r="110" spans="1:65" s="12" customFormat="1" ht="11.25">
      <c r="B110" s="180"/>
      <c r="C110" s="181"/>
      <c r="D110" s="164" t="s">
        <v>132</v>
      </c>
      <c r="E110" s="182" t="s">
        <v>19</v>
      </c>
      <c r="F110" s="183" t="s">
        <v>158</v>
      </c>
      <c r="G110" s="181"/>
      <c r="H110" s="182" t="s">
        <v>19</v>
      </c>
      <c r="I110" s="184"/>
      <c r="J110" s="181"/>
      <c r="K110" s="181"/>
      <c r="L110" s="185"/>
      <c r="M110" s="186"/>
      <c r="N110" s="187"/>
      <c r="O110" s="187"/>
      <c r="P110" s="187"/>
      <c r="Q110" s="187"/>
      <c r="R110" s="187"/>
      <c r="S110" s="187"/>
      <c r="T110" s="188"/>
      <c r="AT110" s="189" t="s">
        <v>132</v>
      </c>
      <c r="AU110" s="189" t="s">
        <v>72</v>
      </c>
      <c r="AV110" s="12" t="s">
        <v>80</v>
      </c>
      <c r="AW110" s="12" t="s">
        <v>33</v>
      </c>
      <c r="AX110" s="12" t="s">
        <v>72</v>
      </c>
      <c r="AY110" s="189" t="s">
        <v>122</v>
      </c>
    </row>
    <row r="111" spans="1:65" s="11" customFormat="1" ht="11.25">
      <c r="B111" s="169"/>
      <c r="C111" s="170"/>
      <c r="D111" s="164" t="s">
        <v>132</v>
      </c>
      <c r="E111" s="171" t="s">
        <v>19</v>
      </c>
      <c r="F111" s="172" t="s">
        <v>145</v>
      </c>
      <c r="G111" s="170"/>
      <c r="H111" s="173">
        <v>2323.328</v>
      </c>
      <c r="I111" s="174"/>
      <c r="J111" s="170"/>
      <c r="K111" s="170"/>
      <c r="L111" s="175"/>
      <c r="M111" s="176"/>
      <c r="N111" s="177"/>
      <c r="O111" s="177"/>
      <c r="P111" s="177"/>
      <c r="Q111" s="177"/>
      <c r="R111" s="177"/>
      <c r="S111" s="177"/>
      <c r="T111" s="178"/>
      <c r="AT111" s="179" t="s">
        <v>132</v>
      </c>
      <c r="AU111" s="179" t="s">
        <v>72</v>
      </c>
      <c r="AV111" s="11" t="s">
        <v>82</v>
      </c>
      <c r="AW111" s="11" t="s">
        <v>33</v>
      </c>
      <c r="AX111" s="11" t="s">
        <v>72</v>
      </c>
      <c r="AY111" s="179" t="s">
        <v>122</v>
      </c>
    </row>
    <row r="112" spans="1:65" s="13" customFormat="1" ht="11.25">
      <c r="B112" s="190"/>
      <c r="C112" s="191"/>
      <c r="D112" s="164" t="s">
        <v>132</v>
      </c>
      <c r="E112" s="192" t="s">
        <v>19</v>
      </c>
      <c r="F112" s="193" t="s">
        <v>138</v>
      </c>
      <c r="G112" s="191"/>
      <c r="H112" s="194">
        <v>2323.328</v>
      </c>
      <c r="I112" s="195"/>
      <c r="J112" s="191"/>
      <c r="K112" s="191"/>
      <c r="L112" s="196"/>
      <c r="M112" s="197"/>
      <c r="N112" s="198"/>
      <c r="O112" s="198"/>
      <c r="P112" s="198"/>
      <c r="Q112" s="198"/>
      <c r="R112" s="198"/>
      <c r="S112" s="198"/>
      <c r="T112" s="199"/>
      <c r="AT112" s="200" t="s">
        <v>132</v>
      </c>
      <c r="AU112" s="200" t="s">
        <v>72</v>
      </c>
      <c r="AV112" s="13" t="s">
        <v>121</v>
      </c>
      <c r="AW112" s="13" t="s">
        <v>33</v>
      </c>
      <c r="AX112" s="13" t="s">
        <v>80</v>
      </c>
      <c r="AY112" s="200" t="s">
        <v>122</v>
      </c>
    </row>
    <row r="113" spans="1:65" s="2" customFormat="1" ht="24.2" customHeight="1">
      <c r="A113" s="34"/>
      <c r="B113" s="35"/>
      <c r="C113" s="151" t="s">
        <v>142</v>
      </c>
      <c r="D113" s="151" t="s">
        <v>116</v>
      </c>
      <c r="E113" s="152" t="s">
        <v>159</v>
      </c>
      <c r="F113" s="153" t="s">
        <v>160</v>
      </c>
      <c r="G113" s="154" t="s">
        <v>161</v>
      </c>
      <c r="H113" s="155">
        <v>26000</v>
      </c>
      <c r="I113" s="156"/>
      <c r="J113" s="157">
        <f>ROUND(I113*H113,2)</f>
        <v>0</v>
      </c>
      <c r="K113" s="153" t="s">
        <v>120</v>
      </c>
      <c r="L113" s="39"/>
      <c r="M113" s="158" t="s">
        <v>19</v>
      </c>
      <c r="N113" s="159" t="s">
        <v>43</v>
      </c>
      <c r="O113" s="64"/>
      <c r="P113" s="160">
        <f>O113*H113</f>
        <v>0</v>
      </c>
      <c r="Q113" s="160">
        <v>0</v>
      </c>
      <c r="R113" s="160">
        <f>Q113*H113</f>
        <v>0</v>
      </c>
      <c r="S113" s="160">
        <v>0</v>
      </c>
      <c r="T113" s="161">
        <f>S113*H113</f>
        <v>0</v>
      </c>
      <c r="U113" s="34"/>
      <c r="V113" s="34"/>
      <c r="W113" s="34"/>
      <c r="X113" s="34"/>
      <c r="Y113" s="34"/>
      <c r="Z113" s="34"/>
      <c r="AA113" s="34"/>
      <c r="AB113" s="34"/>
      <c r="AC113" s="34"/>
      <c r="AD113" s="34"/>
      <c r="AE113" s="34"/>
      <c r="AR113" s="162" t="s">
        <v>121</v>
      </c>
      <c r="AT113" s="162" t="s">
        <v>116</v>
      </c>
      <c r="AU113" s="162" t="s">
        <v>72</v>
      </c>
      <c r="AY113" s="17" t="s">
        <v>122</v>
      </c>
      <c r="BE113" s="163">
        <f>IF(N113="základní",J113,0)</f>
        <v>0</v>
      </c>
      <c r="BF113" s="163">
        <f>IF(N113="snížená",J113,0)</f>
        <v>0</v>
      </c>
      <c r="BG113" s="163">
        <f>IF(N113="zákl. přenesená",J113,0)</f>
        <v>0</v>
      </c>
      <c r="BH113" s="163">
        <f>IF(N113="sníž. přenesená",J113,0)</f>
        <v>0</v>
      </c>
      <c r="BI113" s="163">
        <f>IF(N113="nulová",J113,0)</f>
        <v>0</v>
      </c>
      <c r="BJ113" s="17" t="s">
        <v>80</v>
      </c>
      <c r="BK113" s="163">
        <f>ROUND(I113*H113,2)</f>
        <v>0</v>
      </c>
      <c r="BL113" s="17" t="s">
        <v>121</v>
      </c>
      <c r="BM113" s="162" t="s">
        <v>162</v>
      </c>
    </row>
    <row r="114" spans="1:65" s="2" customFormat="1" ht="19.5">
      <c r="A114" s="34"/>
      <c r="B114" s="35"/>
      <c r="C114" s="36"/>
      <c r="D114" s="164" t="s">
        <v>123</v>
      </c>
      <c r="E114" s="36"/>
      <c r="F114" s="165" t="s">
        <v>160</v>
      </c>
      <c r="G114" s="36"/>
      <c r="H114" s="36"/>
      <c r="I114" s="166"/>
      <c r="J114" s="36"/>
      <c r="K114" s="36"/>
      <c r="L114" s="39"/>
      <c r="M114" s="167"/>
      <c r="N114" s="168"/>
      <c r="O114" s="64"/>
      <c r="P114" s="64"/>
      <c r="Q114" s="64"/>
      <c r="R114" s="64"/>
      <c r="S114" s="64"/>
      <c r="T114" s="65"/>
      <c r="U114" s="34"/>
      <c r="V114" s="34"/>
      <c r="W114" s="34"/>
      <c r="X114" s="34"/>
      <c r="Y114" s="34"/>
      <c r="Z114" s="34"/>
      <c r="AA114" s="34"/>
      <c r="AB114" s="34"/>
      <c r="AC114" s="34"/>
      <c r="AD114" s="34"/>
      <c r="AE114" s="34"/>
      <c r="AT114" s="17" t="s">
        <v>123</v>
      </c>
      <c r="AU114" s="17" t="s">
        <v>72</v>
      </c>
    </row>
    <row r="115" spans="1:65" s="11" customFormat="1" ht="11.25">
      <c r="B115" s="169"/>
      <c r="C115" s="170"/>
      <c r="D115" s="164" t="s">
        <v>132</v>
      </c>
      <c r="E115" s="171" t="s">
        <v>19</v>
      </c>
      <c r="F115" s="172" t="s">
        <v>163</v>
      </c>
      <c r="G115" s="170"/>
      <c r="H115" s="173">
        <v>26000</v>
      </c>
      <c r="I115" s="174"/>
      <c r="J115" s="170"/>
      <c r="K115" s="170"/>
      <c r="L115" s="175"/>
      <c r="M115" s="176"/>
      <c r="N115" s="177"/>
      <c r="O115" s="177"/>
      <c r="P115" s="177"/>
      <c r="Q115" s="177"/>
      <c r="R115" s="177"/>
      <c r="S115" s="177"/>
      <c r="T115" s="178"/>
      <c r="AT115" s="179" t="s">
        <v>132</v>
      </c>
      <c r="AU115" s="179" t="s">
        <v>72</v>
      </c>
      <c r="AV115" s="11" t="s">
        <v>82</v>
      </c>
      <c r="AW115" s="11" t="s">
        <v>33</v>
      </c>
      <c r="AX115" s="11" t="s">
        <v>72</v>
      </c>
      <c r="AY115" s="179" t="s">
        <v>122</v>
      </c>
    </row>
    <row r="116" spans="1:65" s="13" customFormat="1" ht="11.25">
      <c r="B116" s="190"/>
      <c r="C116" s="191"/>
      <c r="D116" s="164" t="s">
        <v>132</v>
      </c>
      <c r="E116" s="192" t="s">
        <v>19</v>
      </c>
      <c r="F116" s="193" t="s">
        <v>138</v>
      </c>
      <c r="G116" s="191"/>
      <c r="H116" s="194">
        <v>26000</v>
      </c>
      <c r="I116" s="195"/>
      <c r="J116" s="191"/>
      <c r="K116" s="191"/>
      <c r="L116" s="196"/>
      <c r="M116" s="197"/>
      <c r="N116" s="198"/>
      <c r="O116" s="198"/>
      <c r="P116" s="198"/>
      <c r="Q116" s="198"/>
      <c r="R116" s="198"/>
      <c r="S116" s="198"/>
      <c r="T116" s="199"/>
      <c r="AT116" s="200" t="s">
        <v>132</v>
      </c>
      <c r="AU116" s="200" t="s">
        <v>72</v>
      </c>
      <c r="AV116" s="13" t="s">
        <v>121</v>
      </c>
      <c r="AW116" s="13" t="s">
        <v>33</v>
      </c>
      <c r="AX116" s="13" t="s">
        <v>80</v>
      </c>
      <c r="AY116" s="200" t="s">
        <v>122</v>
      </c>
    </row>
    <row r="117" spans="1:65" s="2" customFormat="1" ht="24.2" customHeight="1">
      <c r="A117" s="34"/>
      <c r="B117" s="35"/>
      <c r="C117" s="151" t="s">
        <v>164</v>
      </c>
      <c r="D117" s="151" t="s">
        <v>116</v>
      </c>
      <c r="E117" s="152" t="s">
        <v>165</v>
      </c>
      <c r="F117" s="153" t="s">
        <v>166</v>
      </c>
      <c r="G117" s="154" t="s">
        <v>119</v>
      </c>
      <c r="H117" s="155">
        <v>13000</v>
      </c>
      <c r="I117" s="156"/>
      <c r="J117" s="157">
        <f>ROUND(I117*H117,2)</f>
        <v>0</v>
      </c>
      <c r="K117" s="153" t="s">
        <v>120</v>
      </c>
      <c r="L117" s="39"/>
      <c r="M117" s="158" t="s">
        <v>19</v>
      </c>
      <c r="N117" s="159" t="s">
        <v>43</v>
      </c>
      <c r="O117" s="64"/>
      <c r="P117" s="160">
        <f>O117*H117</f>
        <v>0</v>
      </c>
      <c r="Q117" s="160">
        <v>0</v>
      </c>
      <c r="R117" s="160">
        <f>Q117*H117</f>
        <v>0</v>
      </c>
      <c r="S117" s="160">
        <v>0</v>
      </c>
      <c r="T117" s="161">
        <f>S117*H117</f>
        <v>0</v>
      </c>
      <c r="U117" s="34"/>
      <c r="V117" s="34"/>
      <c r="W117" s="34"/>
      <c r="X117" s="34"/>
      <c r="Y117" s="34"/>
      <c r="Z117" s="34"/>
      <c r="AA117" s="34"/>
      <c r="AB117" s="34"/>
      <c r="AC117" s="34"/>
      <c r="AD117" s="34"/>
      <c r="AE117" s="34"/>
      <c r="AR117" s="162" t="s">
        <v>121</v>
      </c>
      <c r="AT117" s="162" t="s">
        <v>116</v>
      </c>
      <c r="AU117" s="162" t="s">
        <v>72</v>
      </c>
      <c r="AY117" s="17" t="s">
        <v>122</v>
      </c>
      <c r="BE117" s="163">
        <f>IF(N117="základní",J117,0)</f>
        <v>0</v>
      </c>
      <c r="BF117" s="163">
        <f>IF(N117="snížená",J117,0)</f>
        <v>0</v>
      </c>
      <c r="BG117" s="163">
        <f>IF(N117="zákl. přenesená",J117,0)</f>
        <v>0</v>
      </c>
      <c r="BH117" s="163">
        <f>IF(N117="sníž. přenesená",J117,0)</f>
        <v>0</v>
      </c>
      <c r="BI117" s="163">
        <f>IF(N117="nulová",J117,0)</f>
        <v>0</v>
      </c>
      <c r="BJ117" s="17" t="s">
        <v>80</v>
      </c>
      <c r="BK117" s="163">
        <f>ROUND(I117*H117,2)</f>
        <v>0</v>
      </c>
      <c r="BL117" s="17" t="s">
        <v>121</v>
      </c>
      <c r="BM117" s="162" t="s">
        <v>167</v>
      </c>
    </row>
    <row r="118" spans="1:65" s="2" customFormat="1" ht="19.5">
      <c r="A118" s="34"/>
      <c r="B118" s="35"/>
      <c r="C118" s="36"/>
      <c r="D118" s="164" t="s">
        <v>123</v>
      </c>
      <c r="E118" s="36"/>
      <c r="F118" s="165" t="s">
        <v>166</v>
      </c>
      <c r="G118" s="36"/>
      <c r="H118" s="36"/>
      <c r="I118" s="166"/>
      <c r="J118" s="36"/>
      <c r="K118" s="36"/>
      <c r="L118" s="39"/>
      <c r="M118" s="167"/>
      <c r="N118" s="168"/>
      <c r="O118" s="64"/>
      <c r="P118" s="64"/>
      <c r="Q118" s="64"/>
      <c r="R118" s="64"/>
      <c r="S118" s="64"/>
      <c r="T118" s="65"/>
      <c r="U118" s="34"/>
      <c r="V118" s="34"/>
      <c r="W118" s="34"/>
      <c r="X118" s="34"/>
      <c r="Y118" s="34"/>
      <c r="Z118" s="34"/>
      <c r="AA118" s="34"/>
      <c r="AB118" s="34"/>
      <c r="AC118" s="34"/>
      <c r="AD118" s="34"/>
      <c r="AE118" s="34"/>
      <c r="AT118" s="17" t="s">
        <v>123</v>
      </c>
      <c r="AU118" s="17" t="s">
        <v>72</v>
      </c>
    </row>
    <row r="119" spans="1:65" s="12" customFormat="1" ht="11.25">
      <c r="B119" s="180"/>
      <c r="C119" s="181"/>
      <c r="D119" s="164" t="s">
        <v>132</v>
      </c>
      <c r="E119" s="182" t="s">
        <v>19</v>
      </c>
      <c r="F119" s="183" t="s">
        <v>168</v>
      </c>
      <c r="G119" s="181"/>
      <c r="H119" s="182" t="s">
        <v>19</v>
      </c>
      <c r="I119" s="184"/>
      <c r="J119" s="181"/>
      <c r="K119" s="181"/>
      <c r="L119" s="185"/>
      <c r="M119" s="186"/>
      <c r="N119" s="187"/>
      <c r="O119" s="187"/>
      <c r="P119" s="187"/>
      <c r="Q119" s="187"/>
      <c r="R119" s="187"/>
      <c r="S119" s="187"/>
      <c r="T119" s="188"/>
      <c r="AT119" s="189" t="s">
        <v>132</v>
      </c>
      <c r="AU119" s="189" t="s">
        <v>72</v>
      </c>
      <c r="AV119" s="12" t="s">
        <v>80</v>
      </c>
      <c r="AW119" s="12" t="s">
        <v>33</v>
      </c>
      <c r="AX119" s="12" t="s">
        <v>72</v>
      </c>
      <c r="AY119" s="189" t="s">
        <v>122</v>
      </c>
    </row>
    <row r="120" spans="1:65" s="12" customFormat="1" ht="11.25">
      <c r="B120" s="180"/>
      <c r="C120" s="181"/>
      <c r="D120" s="164" t="s">
        <v>132</v>
      </c>
      <c r="E120" s="182" t="s">
        <v>19</v>
      </c>
      <c r="F120" s="183" t="s">
        <v>169</v>
      </c>
      <c r="G120" s="181"/>
      <c r="H120" s="182" t="s">
        <v>19</v>
      </c>
      <c r="I120" s="184"/>
      <c r="J120" s="181"/>
      <c r="K120" s="181"/>
      <c r="L120" s="185"/>
      <c r="M120" s="186"/>
      <c r="N120" s="187"/>
      <c r="O120" s="187"/>
      <c r="P120" s="187"/>
      <c r="Q120" s="187"/>
      <c r="R120" s="187"/>
      <c r="S120" s="187"/>
      <c r="T120" s="188"/>
      <c r="AT120" s="189" t="s">
        <v>132</v>
      </c>
      <c r="AU120" s="189" t="s">
        <v>72</v>
      </c>
      <c r="AV120" s="12" t="s">
        <v>80</v>
      </c>
      <c r="AW120" s="12" t="s">
        <v>33</v>
      </c>
      <c r="AX120" s="12" t="s">
        <v>72</v>
      </c>
      <c r="AY120" s="189" t="s">
        <v>122</v>
      </c>
    </row>
    <row r="121" spans="1:65" s="12" customFormat="1" ht="11.25">
      <c r="B121" s="180"/>
      <c r="C121" s="181"/>
      <c r="D121" s="164" t="s">
        <v>132</v>
      </c>
      <c r="E121" s="182" t="s">
        <v>19</v>
      </c>
      <c r="F121" s="183" t="s">
        <v>170</v>
      </c>
      <c r="G121" s="181"/>
      <c r="H121" s="182" t="s">
        <v>19</v>
      </c>
      <c r="I121" s="184"/>
      <c r="J121" s="181"/>
      <c r="K121" s="181"/>
      <c r="L121" s="185"/>
      <c r="M121" s="186"/>
      <c r="N121" s="187"/>
      <c r="O121" s="187"/>
      <c r="P121" s="187"/>
      <c r="Q121" s="187"/>
      <c r="R121" s="187"/>
      <c r="S121" s="187"/>
      <c r="T121" s="188"/>
      <c r="AT121" s="189" t="s">
        <v>132</v>
      </c>
      <c r="AU121" s="189" t="s">
        <v>72</v>
      </c>
      <c r="AV121" s="12" t="s">
        <v>80</v>
      </c>
      <c r="AW121" s="12" t="s">
        <v>33</v>
      </c>
      <c r="AX121" s="12" t="s">
        <v>72</v>
      </c>
      <c r="AY121" s="189" t="s">
        <v>122</v>
      </c>
    </row>
    <row r="122" spans="1:65" s="12" customFormat="1" ht="11.25">
      <c r="B122" s="180"/>
      <c r="C122" s="181"/>
      <c r="D122" s="164" t="s">
        <v>132</v>
      </c>
      <c r="E122" s="182" t="s">
        <v>19</v>
      </c>
      <c r="F122" s="183" t="s">
        <v>171</v>
      </c>
      <c r="G122" s="181"/>
      <c r="H122" s="182" t="s">
        <v>19</v>
      </c>
      <c r="I122" s="184"/>
      <c r="J122" s="181"/>
      <c r="K122" s="181"/>
      <c r="L122" s="185"/>
      <c r="M122" s="186"/>
      <c r="N122" s="187"/>
      <c r="O122" s="187"/>
      <c r="P122" s="187"/>
      <c r="Q122" s="187"/>
      <c r="R122" s="187"/>
      <c r="S122" s="187"/>
      <c r="T122" s="188"/>
      <c r="AT122" s="189" t="s">
        <v>132</v>
      </c>
      <c r="AU122" s="189" t="s">
        <v>72</v>
      </c>
      <c r="AV122" s="12" t="s">
        <v>80</v>
      </c>
      <c r="AW122" s="12" t="s">
        <v>33</v>
      </c>
      <c r="AX122" s="12" t="s">
        <v>72</v>
      </c>
      <c r="AY122" s="189" t="s">
        <v>122</v>
      </c>
    </row>
    <row r="123" spans="1:65" s="11" customFormat="1" ht="11.25">
      <c r="B123" s="169"/>
      <c r="C123" s="170"/>
      <c r="D123" s="164" t="s">
        <v>132</v>
      </c>
      <c r="E123" s="171" t="s">
        <v>19</v>
      </c>
      <c r="F123" s="172" t="s">
        <v>172</v>
      </c>
      <c r="G123" s="170"/>
      <c r="H123" s="173">
        <v>13000</v>
      </c>
      <c r="I123" s="174"/>
      <c r="J123" s="170"/>
      <c r="K123" s="170"/>
      <c r="L123" s="175"/>
      <c r="M123" s="176"/>
      <c r="N123" s="177"/>
      <c r="O123" s="177"/>
      <c r="P123" s="177"/>
      <c r="Q123" s="177"/>
      <c r="R123" s="177"/>
      <c r="S123" s="177"/>
      <c r="T123" s="178"/>
      <c r="AT123" s="179" t="s">
        <v>132</v>
      </c>
      <c r="AU123" s="179" t="s">
        <v>72</v>
      </c>
      <c r="AV123" s="11" t="s">
        <v>82</v>
      </c>
      <c r="AW123" s="11" t="s">
        <v>33</v>
      </c>
      <c r="AX123" s="11" t="s">
        <v>72</v>
      </c>
      <c r="AY123" s="179" t="s">
        <v>122</v>
      </c>
    </row>
    <row r="124" spans="1:65" s="13" customFormat="1" ht="11.25">
      <c r="B124" s="190"/>
      <c r="C124" s="191"/>
      <c r="D124" s="164" t="s">
        <v>132</v>
      </c>
      <c r="E124" s="192" t="s">
        <v>19</v>
      </c>
      <c r="F124" s="193" t="s">
        <v>138</v>
      </c>
      <c r="G124" s="191"/>
      <c r="H124" s="194">
        <v>13000</v>
      </c>
      <c r="I124" s="195"/>
      <c r="J124" s="191"/>
      <c r="K124" s="191"/>
      <c r="L124" s="196"/>
      <c r="M124" s="197"/>
      <c r="N124" s="198"/>
      <c r="O124" s="198"/>
      <c r="P124" s="198"/>
      <c r="Q124" s="198"/>
      <c r="R124" s="198"/>
      <c r="S124" s="198"/>
      <c r="T124" s="199"/>
      <c r="AT124" s="200" t="s">
        <v>132</v>
      </c>
      <c r="AU124" s="200" t="s">
        <v>72</v>
      </c>
      <c r="AV124" s="13" t="s">
        <v>121</v>
      </c>
      <c r="AW124" s="13" t="s">
        <v>33</v>
      </c>
      <c r="AX124" s="13" t="s">
        <v>80</v>
      </c>
      <c r="AY124" s="200" t="s">
        <v>122</v>
      </c>
    </row>
    <row r="125" spans="1:65" s="2" customFormat="1" ht="33" customHeight="1">
      <c r="A125" s="34"/>
      <c r="B125" s="35"/>
      <c r="C125" s="151" t="s">
        <v>149</v>
      </c>
      <c r="D125" s="151" t="s">
        <v>116</v>
      </c>
      <c r="E125" s="152" t="s">
        <v>173</v>
      </c>
      <c r="F125" s="153" t="s">
        <v>174</v>
      </c>
      <c r="G125" s="154" t="s">
        <v>175</v>
      </c>
      <c r="H125" s="155">
        <v>15886</v>
      </c>
      <c r="I125" s="156"/>
      <c r="J125" s="157">
        <f>ROUND(I125*H125,2)</f>
        <v>0</v>
      </c>
      <c r="K125" s="153" t="s">
        <v>120</v>
      </c>
      <c r="L125" s="39"/>
      <c r="M125" s="158" t="s">
        <v>19</v>
      </c>
      <c r="N125" s="159" t="s">
        <v>43</v>
      </c>
      <c r="O125" s="64"/>
      <c r="P125" s="160">
        <f>O125*H125</f>
        <v>0</v>
      </c>
      <c r="Q125" s="160">
        <v>0</v>
      </c>
      <c r="R125" s="160">
        <f>Q125*H125</f>
        <v>0</v>
      </c>
      <c r="S125" s="160">
        <v>0</v>
      </c>
      <c r="T125" s="161">
        <f>S125*H125</f>
        <v>0</v>
      </c>
      <c r="U125" s="34"/>
      <c r="V125" s="34"/>
      <c r="W125" s="34"/>
      <c r="X125" s="34"/>
      <c r="Y125" s="34"/>
      <c r="Z125" s="34"/>
      <c r="AA125" s="34"/>
      <c r="AB125" s="34"/>
      <c r="AC125" s="34"/>
      <c r="AD125" s="34"/>
      <c r="AE125" s="34"/>
      <c r="AR125" s="162" t="s">
        <v>121</v>
      </c>
      <c r="AT125" s="162" t="s">
        <v>116</v>
      </c>
      <c r="AU125" s="162" t="s">
        <v>72</v>
      </c>
      <c r="AY125" s="17" t="s">
        <v>122</v>
      </c>
      <c r="BE125" s="163">
        <f>IF(N125="základní",J125,0)</f>
        <v>0</v>
      </c>
      <c r="BF125" s="163">
        <f>IF(N125="snížená",J125,0)</f>
        <v>0</v>
      </c>
      <c r="BG125" s="163">
        <f>IF(N125="zákl. přenesená",J125,0)</f>
        <v>0</v>
      </c>
      <c r="BH125" s="163">
        <f>IF(N125="sníž. přenesená",J125,0)</f>
        <v>0</v>
      </c>
      <c r="BI125" s="163">
        <f>IF(N125="nulová",J125,0)</f>
        <v>0</v>
      </c>
      <c r="BJ125" s="17" t="s">
        <v>80</v>
      </c>
      <c r="BK125" s="163">
        <f>ROUND(I125*H125,2)</f>
        <v>0</v>
      </c>
      <c r="BL125" s="17" t="s">
        <v>121</v>
      </c>
      <c r="BM125" s="162" t="s">
        <v>176</v>
      </c>
    </row>
    <row r="126" spans="1:65" s="2" customFormat="1" ht="19.5">
      <c r="A126" s="34"/>
      <c r="B126" s="35"/>
      <c r="C126" s="36"/>
      <c r="D126" s="164" t="s">
        <v>123</v>
      </c>
      <c r="E126" s="36"/>
      <c r="F126" s="165" t="s">
        <v>174</v>
      </c>
      <c r="G126" s="36"/>
      <c r="H126" s="36"/>
      <c r="I126" s="166"/>
      <c r="J126" s="36"/>
      <c r="K126" s="36"/>
      <c r="L126" s="39"/>
      <c r="M126" s="167"/>
      <c r="N126" s="168"/>
      <c r="O126" s="64"/>
      <c r="P126" s="64"/>
      <c r="Q126" s="64"/>
      <c r="R126" s="64"/>
      <c r="S126" s="64"/>
      <c r="T126" s="65"/>
      <c r="U126" s="34"/>
      <c r="V126" s="34"/>
      <c r="W126" s="34"/>
      <c r="X126" s="34"/>
      <c r="Y126" s="34"/>
      <c r="Z126" s="34"/>
      <c r="AA126" s="34"/>
      <c r="AB126" s="34"/>
      <c r="AC126" s="34"/>
      <c r="AD126" s="34"/>
      <c r="AE126" s="34"/>
      <c r="AT126" s="17" t="s">
        <v>123</v>
      </c>
      <c r="AU126" s="17" t="s">
        <v>72</v>
      </c>
    </row>
    <row r="127" spans="1:65" s="12" customFormat="1" ht="11.25">
      <c r="B127" s="180"/>
      <c r="C127" s="181"/>
      <c r="D127" s="164" t="s">
        <v>132</v>
      </c>
      <c r="E127" s="182" t="s">
        <v>19</v>
      </c>
      <c r="F127" s="183" t="s">
        <v>134</v>
      </c>
      <c r="G127" s="181"/>
      <c r="H127" s="182" t="s">
        <v>19</v>
      </c>
      <c r="I127" s="184"/>
      <c r="J127" s="181"/>
      <c r="K127" s="181"/>
      <c r="L127" s="185"/>
      <c r="M127" s="186"/>
      <c r="N127" s="187"/>
      <c r="O127" s="187"/>
      <c r="P127" s="187"/>
      <c r="Q127" s="187"/>
      <c r="R127" s="187"/>
      <c r="S127" s="187"/>
      <c r="T127" s="188"/>
      <c r="AT127" s="189" t="s">
        <v>132</v>
      </c>
      <c r="AU127" s="189" t="s">
        <v>72</v>
      </c>
      <c r="AV127" s="12" t="s">
        <v>80</v>
      </c>
      <c r="AW127" s="12" t="s">
        <v>33</v>
      </c>
      <c r="AX127" s="12" t="s">
        <v>72</v>
      </c>
      <c r="AY127" s="189" t="s">
        <v>122</v>
      </c>
    </row>
    <row r="128" spans="1:65" s="12" customFormat="1" ht="11.25">
      <c r="B128" s="180"/>
      <c r="C128" s="181"/>
      <c r="D128" s="164" t="s">
        <v>132</v>
      </c>
      <c r="E128" s="182" t="s">
        <v>19</v>
      </c>
      <c r="F128" s="183" t="s">
        <v>135</v>
      </c>
      <c r="G128" s="181"/>
      <c r="H128" s="182" t="s">
        <v>19</v>
      </c>
      <c r="I128" s="184"/>
      <c r="J128" s="181"/>
      <c r="K128" s="181"/>
      <c r="L128" s="185"/>
      <c r="M128" s="186"/>
      <c r="N128" s="187"/>
      <c r="O128" s="187"/>
      <c r="P128" s="187"/>
      <c r="Q128" s="187"/>
      <c r="R128" s="187"/>
      <c r="S128" s="187"/>
      <c r="T128" s="188"/>
      <c r="AT128" s="189" t="s">
        <v>132</v>
      </c>
      <c r="AU128" s="189" t="s">
        <v>72</v>
      </c>
      <c r="AV128" s="12" t="s">
        <v>80</v>
      </c>
      <c r="AW128" s="12" t="s">
        <v>33</v>
      </c>
      <c r="AX128" s="12" t="s">
        <v>72</v>
      </c>
      <c r="AY128" s="189" t="s">
        <v>122</v>
      </c>
    </row>
    <row r="129" spans="1:65" s="12" customFormat="1" ht="11.25">
      <c r="B129" s="180"/>
      <c r="C129" s="181"/>
      <c r="D129" s="164" t="s">
        <v>132</v>
      </c>
      <c r="E129" s="182" t="s">
        <v>19</v>
      </c>
      <c r="F129" s="183" t="s">
        <v>136</v>
      </c>
      <c r="G129" s="181"/>
      <c r="H129" s="182" t="s">
        <v>19</v>
      </c>
      <c r="I129" s="184"/>
      <c r="J129" s="181"/>
      <c r="K129" s="181"/>
      <c r="L129" s="185"/>
      <c r="M129" s="186"/>
      <c r="N129" s="187"/>
      <c r="O129" s="187"/>
      <c r="P129" s="187"/>
      <c r="Q129" s="187"/>
      <c r="R129" s="187"/>
      <c r="S129" s="187"/>
      <c r="T129" s="188"/>
      <c r="AT129" s="189" t="s">
        <v>132</v>
      </c>
      <c r="AU129" s="189" t="s">
        <v>72</v>
      </c>
      <c r="AV129" s="12" t="s">
        <v>80</v>
      </c>
      <c r="AW129" s="12" t="s">
        <v>33</v>
      </c>
      <c r="AX129" s="12" t="s">
        <v>72</v>
      </c>
      <c r="AY129" s="189" t="s">
        <v>122</v>
      </c>
    </row>
    <row r="130" spans="1:65" s="12" customFormat="1" ht="11.25">
      <c r="B130" s="180"/>
      <c r="C130" s="181"/>
      <c r="D130" s="164" t="s">
        <v>132</v>
      </c>
      <c r="E130" s="182" t="s">
        <v>19</v>
      </c>
      <c r="F130" s="183" t="s">
        <v>177</v>
      </c>
      <c r="G130" s="181"/>
      <c r="H130" s="182" t="s">
        <v>19</v>
      </c>
      <c r="I130" s="184"/>
      <c r="J130" s="181"/>
      <c r="K130" s="181"/>
      <c r="L130" s="185"/>
      <c r="M130" s="186"/>
      <c r="N130" s="187"/>
      <c r="O130" s="187"/>
      <c r="P130" s="187"/>
      <c r="Q130" s="187"/>
      <c r="R130" s="187"/>
      <c r="S130" s="187"/>
      <c r="T130" s="188"/>
      <c r="AT130" s="189" t="s">
        <v>132</v>
      </c>
      <c r="AU130" s="189" t="s">
        <v>72</v>
      </c>
      <c r="AV130" s="12" t="s">
        <v>80</v>
      </c>
      <c r="AW130" s="12" t="s">
        <v>33</v>
      </c>
      <c r="AX130" s="12" t="s">
        <v>72</v>
      </c>
      <c r="AY130" s="189" t="s">
        <v>122</v>
      </c>
    </row>
    <row r="131" spans="1:65" s="11" customFormat="1" ht="11.25">
      <c r="B131" s="169"/>
      <c r="C131" s="170"/>
      <c r="D131" s="164" t="s">
        <v>132</v>
      </c>
      <c r="E131" s="171" t="s">
        <v>19</v>
      </c>
      <c r="F131" s="172" t="s">
        <v>178</v>
      </c>
      <c r="G131" s="170"/>
      <c r="H131" s="173">
        <v>15886</v>
      </c>
      <c r="I131" s="174"/>
      <c r="J131" s="170"/>
      <c r="K131" s="170"/>
      <c r="L131" s="175"/>
      <c r="M131" s="176"/>
      <c r="N131" s="177"/>
      <c r="O131" s="177"/>
      <c r="P131" s="177"/>
      <c r="Q131" s="177"/>
      <c r="R131" s="177"/>
      <c r="S131" s="177"/>
      <c r="T131" s="178"/>
      <c r="AT131" s="179" t="s">
        <v>132</v>
      </c>
      <c r="AU131" s="179" t="s">
        <v>72</v>
      </c>
      <c r="AV131" s="11" t="s">
        <v>82</v>
      </c>
      <c r="AW131" s="11" t="s">
        <v>33</v>
      </c>
      <c r="AX131" s="11" t="s">
        <v>72</v>
      </c>
      <c r="AY131" s="179" t="s">
        <v>122</v>
      </c>
    </row>
    <row r="132" spans="1:65" s="13" customFormat="1" ht="11.25">
      <c r="B132" s="190"/>
      <c r="C132" s="191"/>
      <c r="D132" s="164" t="s">
        <v>132</v>
      </c>
      <c r="E132" s="192" t="s">
        <v>19</v>
      </c>
      <c r="F132" s="193" t="s">
        <v>138</v>
      </c>
      <c r="G132" s="191"/>
      <c r="H132" s="194">
        <v>15886</v>
      </c>
      <c r="I132" s="195"/>
      <c r="J132" s="191"/>
      <c r="K132" s="191"/>
      <c r="L132" s="196"/>
      <c r="M132" s="197"/>
      <c r="N132" s="198"/>
      <c r="O132" s="198"/>
      <c r="P132" s="198"/>
      <c r="Q132" s="198"/>
      <c r="R132" s="198"/>
      <c r="S132" s="198"/>
      <c r="T132" s="199"/>
      <c r="AT132" s="200" t="s">
        <v>132</v>
      </c>
      <c r="AU132" s="200" t="s">
        <v>72</v>
      </c>
      <c r="AV132" s="13" t="s">
        <v>121</v>
      </c>
      <c r="AW132" s="13" t="s">
        <v>33</v>
      </c>
      <c r="AX132" s="13" t="s">
        <v>80</v>
      </c>
      <c r="AY132" s="200" t="s">
        <v>122</v>
      </c>
    </row>
    <row r="133" spans="1:65" s="2" customFormat="1" ht="66.75" customHeight="1">
      <c r="A133" s="34"/>
      <c r="B133" s="35"/>
      <c r="C133" s="151" t="s">
        <v>179</v>
      </c>
      <c r="D133" s="151" t="s">
        <v>116</v>
      </c>
      <c r="E133" s="152" t="s">
        <v>180</v>
      </c>
      <c r="F133" s="153" t="s">
        <v>181</v>
      </c>
      <c r="G133" s="154" t="s">
        <v>141</v>
      </c>
      <c r="H133" s="155">
        <v>2309.4340000000002</v>
      </c>
      <c r="I133" s="156"/>
      <c r="J133" s="157">
        <f>ROUND(I133*H133,2)</f>
        <v>0</v>
      </c>
      <c r="K133" s="153" t="s">
        <v>120</v>
      </c>
      <c r="L133" s="39"/>
      <c r="M133" s="158" t="s">
        <v>19</v>
      </c>
      <c r="N133" s="159" t="s">
        <v>43</v>
      </c>
      <c r="O133" s="64"/>
      <c r="P133" s="160">
        <f>O133*H133</f>
        <v>0</v>
      </c>
      <c r="Q133" s="160">
        <v>0</v>
      </c>
      <c r="R133" s="160">
        <f>Q133*H133</f>
        <v>0</v>
      </c>
      <c r="S133" s="160">
        <v>0</v>
      </c>
      <c r="T133" s="161">
        <f>S133*H133</f>
        <v>0</v>
      </c>
      <c r="U133" s="34"/>
      <c r="V133" s="34"/>
      <c r="W133" s="34"/>
      <c r="X133" s="34"/>
      <c r="Y133" s="34"/>
      <c r="Z133" s="34"/>
      <c r="AA133" s="34"/>
      <c r="AB133" s="34"/>
      <c r="AC133" s="34"/>
      <c r="AD133" s="34"/>
      <c r="AE133" s="34"/>
      <c r="AR133" s="162" t="s">
        <v>121</v>
      </c>
      <c r="AT133" s="162" t="s">
        <v>116</v>
      </c>
      <c r="AU133" s="162" t="s">
        <v>72</v>
      </c>
      <c r="AY133" s="17" t="s">
        <v>122</v>
      </c>
      <c r="BE133" s="163">
        <f>IF(N133="základní",J133,0)</f>
        <v>0</v>
      </c>
      <c r="BF133" s="163">
        <f>IF(N133="snížená",J133,0)</f>
        <v>0</v>
      </c>
      <c r="BG133" s="163">
        <f>IF(N133="zákl. přenesená",J133,0)</f>
        <v>0</v>
      </c>
      <c r="BH133" s="163">
        <f>IF(N133="sníž. přenesená",J133,0)</f>
        <v>0</v>
      </c>
      <c r="BI133" s="163">
        <f>IF(N133="nulová",J133,0)</f>
        <v>0</v>
      </c>
      <c r="BJ133" s="17" t="s">
        <v>80</v>
      </c>
      <c r="BK133" s="163">
        <f>ROUND(I133*H133,2)</f>
        <v>0</v>
      </c>
      <c r="BL133" s="17" t="s">
        <v>121</v>
      </c>
      <c r="BM133" s="162" t="s">
        <v>182</v>
      </c>
    </row>
    <row r="134" spans="1:65" s="2" customFormat="1" ht="39">
      <c r="A134" s="34"/>
      <c r="B134" s="35"/>
      <c r="C134" s="36"/>
      <c r="D134" s="164" t="s">
        <v>123</v>
      </c>
      <c r="E134" s="36"/>
      <c r="F134" s="165" t="s">
        <v>181</v>
      </c>
      <c r="G134" s="36"/>
      <c r="H134" s="36"/>
      <c r="I134" s="166"/>
      <c r="J134" s="36"/>
      <c r="K134" s="36"/>
      <c r="L134" s="39"/>
      <c r="M134" s="167"/>
      <c r="N134" s="168"/>
      <c r="O134" s="64"/>
      <c r="P134" s="64"/>
      <c r="Q134" s="64"/>
      <c r="R134" s="64"/>
      <c r="S134" s="64"/>
      <c r="T134" s="65"/>
      <c r="U134" s="34"/>
      <c r="V134" s="34"/>
      <c r="W134" s="34"/>
      <c r="X134" s="34"/>
      <c r="Y134" s="34"/>
      <c r="Z134" s="34"/>
      <c r="AA134" s="34"/>
      <c r="AB134" s="34"/>
      <c r="AC134" s="34"/>
      <c r="AD134" s="34"/>
      <c r="AE134" s="34"/>
      <c r="AT134" s="17" t="s">
        <v>123</v>
      </c>
      <c r="AU134" s="17" t="s">
        <v>72</v>
      </c>
    </row>
    <row r="135" spans="1:65" s="12" customFormat="1" ht="11.25">
      <c r="B135" s="180"/>
      <c r="C135" s="181"/>
      <c r="D135" s="164" t="s">
        <v>132</v>
      </c>
      <c r="E135" s="182" t="s">
        <v>19</v>
      </c>
      <c r="F135" s="183" t="s">
        <v>183</v>
      </c>
      <c r="G135" s="181"/>
      <c r="H135" s="182" t="s">
        <v>19</v>
      </c>
      <c r="I135" s="184"/>
      <c r="J135" s="181"/>
      <c r="K135" s="181"/>
      <c r="L135" s="185"/>
      <c r="M135" s="186"/>
      <c r="N135" s="187"/>
      <c r="O135" s="187"/>
      <c r="P135" s="187"/>
      <c r="Q135" s="187"/>
      <c r="R135" s="187"/>
      <c r="S135" s="187"/>
      <c r="T135" s="188"/>
      <c r="AT135" s="189" t="s">
        <v>132</v>
      </c>
      <c r="AU135" s="189" t="s">
        <v>72</v>
      </c>
      <c r="AV135" s="12" t="s">
        <v>80</v>
      </c>
      <c r="AW135" s="12" t="s">
        <v>33</v>
      </c>
      <c r="AX135" s="12" t="s">
        <v>72</v>
      </c>
      <c r="AY135" s="189" t="s">
        <v>122</v>
      </c>
    </row>
    <row r="136" spans="1:65" s="12" customFormat="1" ht="11.25">
      <c r="B136" s="180"/>
      <c r="C136" s="181"/>
      <c r="D136" s="164" t="s">
        <v>132</v>
      </c>
      <c r="E136" s="182" t="s">
        <v>19</v>
      </c>
      <c r="F136" s="183" t="s">
        <v>184</v>
      </c>
      <c r="G136" s="181"/>
      <c r="H136" s="182" t="s">
        <v>19</v>
      </c>
      <c r="I136" s="184"/>
      <c r="J136" s="181"/>
      <c r="K136" s="181"/>
      <c r="L136" s="185"/>
      <c r="M136" s="186"/>
      <c r="N136" s="187"/>
      <c r="O136" s="187"/>
      <c r="P136" s="187"/>
      <c r="Q136" s="187"/>
      <c r="R136" s="187"/>
      <c r="S136" s="187"/>
      <c r="T136" s="188"/>
      <c r="AT136" s="189" t="s">
        <v>132</v>
      </c>
      <c r="AU136" s="189" t="s">
        <v>72</v>
      </c>
      <c r="AV136" s="12" t="s">
        <v>80</v>
      </c>
      <c r="AW136" s="12" t="s">
        <v>33</v>
      </c>
      <c r="AX136" s="12" t="s">
        <v>72</v>
      </c>
      <c r="AY136" s="189" t="s">
        <v>122</v>
      </c>
    </row>
    <row r="137" spans="1:65" s="12" customFormat="1" ht="11.25">
      <c r="B137" s="180"/>
      <c r="C137" s="181"/>
      <c r="D137" s="164" t="s">
        <v>132</v>
      </c>
      <c r="E137" s="182" t="s">
        <v>19</v>
      </c>
      <c r="F137" s="183" t="s">
        <v>185</v>
      </c>
      <c r="G137" s="181"/>
      <c r="H137" s="182" t="s">
        <v>19</v>
      </c>
      <c r="I137" s="184"/>
      <c r="J137" s="181"/>
      <c r="K137" s="181"/>
      <c r="L137" s="185"/>
      <c r="M137" s="186"/>
      <c r="N137" s="187"/>
      <c r="O137" s="187"/>
      <c r="P137" s="187"/>
      <c r="Q137" s="187"/>
      <c r="R137" s="187"/>
      <c r="S137" s="187"/>
      <c r="T137" s="188"/>
      <c r="AT137" s="189" t="s">
        <v>132</v>
      </c>
      <c r="AU137" s="189" t="s">
        <v>72</v>
      </c>
      <c r="AV137" s="12" t="s">
        <v>80</v>
      </c>
      <c r="AW137" s="12" t="s">
        <v>33</v>
      </c>
      <c r="AX137" s="12" t="s">
        <v>72</v>
      </c>
      <c r="AY137" s="189" t="s">
        <v>122</v>
      </c>
    </row>
    <row r="138" spans="1:65" s="12" customFormat="1" ht="11.25">
      <c r="B138" s="180"/>
      <c r="C138" s="181"/>
      <c r="D138" s="164" t="s">
        <v>132</v>
      </c>
      <c r="E138" s="182" t="s">
        <v>19</v>
      </c>
      <c r="F138" s="183" t="s">
        <v>186</v>
      </c>
      <c r="G138" s="181"/>
      <c r="H138" s="182" t="s">
        <v>19</v>
      </c>
      <c r="I138" s="184"/>
      <c r="J138" s="181"/>
      <c r="K138" s="181"/>
      <c r="L138" s="185"/>
      <c r="M138" s="186"/>
      <c r="N138" s="187"/>
      <c r="O138" s="187"/>
      <c r="P138" s="187"/>
      <c r="Q138" s="187"/>
      <c r="R138" s="187"/>
      <c r="S138" s="187"/>
      <c r="T138" s="188"/>
      <c r="AT138" s="189" t="s">
        <v>132</v>
      </c>
      <c r="AU138" s="189" t="s">
        <v>72</v>
      </c>
      <c r="AV138" s="12" t="s">
        <v>80</v>
      </c>
      <c r="AW138" s="12" t="s">
        <v>33</v>
      </c>
      <c r="AX138" s="12" t="s">
        <v>72</v>
      </c>
      <c r="AY138" s="189" t="s">
        <v>122</v>
      </c>
    </row>
    <row r="139" spans="1:65" s="12" customFormat="1" ht="11.25">
      <c r="B139" s="180"/>
      <c r="C139" s="181"/>
      <c r="D139" s="164" t="s">
        <v>132</v>
      </c>
      <c r="E139" s="182" t="s">
        <v>19</v>
      </c>
      <c r="F139" s="183" t="s">
        <v>187</v>
      </c>
      <c r="G139" s="181"/>
      <c r="H139" s="182" t="s">
        <v>19</v>
      </c>
      <c r="I139" s="184"/>
      <c r="J139" s="181"/>
      <c r="K139" s="181"/>
      <c r="L139" s="185"/>
      <c r="M139" s="186"/>
      <c r="N139" s="187"/>
      <c r="O139" s="187"/>
      <c r="P139" s="187"/>
      <c r="Q139" s="187"/>
      <c r="R139" s="187"/>
      <c r="S139" s="187"/>
      <c r="T139" s="188"/>
      <c r="AT139" s="189" t="s">
        <v>132</v>
      </c>
      <c r="AU139" s="189" t="s">
        <v>72</v>
      </c>
      <c r="AV139" s="12" t="s">
        <v>80</v>
      </c>
      <c r="AW139" s="12" t="s">
        <v>33</v>
      </c>
      <c r="AX139" s="12" t="s">
        <v>72</v>
      </c>
      <c r="AY139" s="189" t="s">
        <v>122</v>
      </c>
    </row>
    <row r="140" spans="1:65" s="12" customFormat="1" ht="11.25">
      <c r="B140" s="180"/>
      <c r="C140" s="181"/>
      <c r="D140" s="164" t="s">
        <v>132</v>
      </c>
      <c r="E140" s="182" t="s">
        <v>19</v>
      </c>
      <c r="F140" s="183" t="s">
        <v>188</v>
      </c>
      <c r="G140" s="181"/>
      <c r="H140" s="182" t="s">
        <v>19</v>
      </c>
      <c r="I140" s="184"/>
      <c r="J140" s="181"/>
      <c r="K140" s="181"/>
      <c r="L140" s="185"/>
      <c r="M140" s="186"/>
      <c r="N140" s="187"/>
      <c r="O140" s="187"/>
      <c r="P140" s="187"/>
      <c r="Q140" s="187"/>
      <c r="R140" s="187"/>
      <c r="S140" s="187"/>
      <c r="T140" s="188"/>
      <c r="AT140" s="189" t="s">
        <v>132</v>
      </c>
      <c r="AU140" s="189" t="s">
        <v>72</v>
      </c>
      <c r="AV140" s="12" t="s">
        <v>80</v>
      </c>
      <c r="AW140" s="12" t="s">
        <v>33</v>
      </c>
      <c r="AX140" s="12" t="s">
        <v>72</v>
      </c>
      <c r="AY140" s="189" t="s">
        <v>122</v>
      </c>
    </row>
    <row r="141" spans="1:65" s="12" customFormat="1" ht="11.25">
      <c r="B141" s="180"/>
      <c r="C141" s="181"/>
      <c r="D141" s="164" t="s">
        <v>132</v>
      </c>
      <c r="E141" s="182" t="s">
        <v>19</v>
      </c>
      <c r="F141" s="183" t="s">
        <v>189</v>
      </c>
      <c r="G141" s="181"/>
      <c r="H141" s="182" t="s">
        <v>19</v>
      </c>
      <c r="I141" s="184"/>
      <c r="J141" s="181"/>
      <c r="K141" s="181"/>
      <c r="L141" s="185"/>
      <c r="M141" s="186"/>
      <c r="N141" s="187"/>
      <c r="O141" s="187"/>
      <c r="P141" s="187"/>
      <c r="Q141" s="187"/>
      <c r="R141" s="187"/>
      <c r="S141" s="187"/>
      <c r="T141" s="188"/>
      <c r="AT141" s="189" t="s">
        <v>132</v>
      </c>
      <c r="AU141" s="189" t="s">
        <v>72</v>
      </c>
      <c r="AV141" s="12" t="s">
        <v>80</v>
      </c>
      <c r="AW141" s="12" t="s">
        <v>33</v>
      </c>
      <c r="AX141" s="12" t="s">
        <v>72</v>
      </c>
      <c r="AY141" s="189" t="s">
        <v>122</v>
      </c>
    </row>
    <row r="142" spans="1:65" s="12" customFormat="1" ht="11.25">
      <c r="B142" s="180"/>
      <c r="C142" s="181"/>
      <c r="D142" s="164" t="s">
        <v>132</v>
      </c>
      <c r="E142" s="182" t="s">
        <v>19</v>
      </c>
      <c r="F142" s="183" t="s">
        <v>190</v>
      </c>
      <c r="G142" s="181"/>
      <c r="H142" s="182" t="s">
        <v>19</v>
      </c>
      <c r="I142" s="184"/>
      <c r="J142" s="181"/>
      <c r="K142" s="181"/>
      <c r="L142" s="185"/>
      <c r="M142" s="186"/>
      <c r="N142" s="187"/>
      <c r="O142" s="187"/>
      <c r="P142" s="187"/>
      <c r="Q142" s="187"/>
      <c r="R142" s="187"/>
      <c r="S142" s="187"/>
      <c r="T142" s="188"/>
      <c r="AT142" s="189" t="s">
        <v>132</v>
      </c>
      <c r="AU142" s="189" t="s">
        <v>72</v>
      </c>
      <c r="AV142" s="12" t="s">
        <v>80</v>
      </c>
      <c r="AW142" s="12" t="s">
        <v>33</v>
      </c>
      <c r="AX142" s="12" t="s">
        <v>72</v>
      </c>
      <c r="AY142" s="189" t="s">
        <v>122</v>
      </c>
    </row>
    <row r="143" spans="1:65" s="12" customFormat="1" ht="22.5">
      <c r="B143" s="180"/>
      <c r="C143" s="181"/>
      <c r="D143" s="164" t="s">
        <v>132</v>
      </c>
      <c r="E143" s="182" t="s">
        <v>19</v>
      </c>
      <c r="F143" s="183" t="s">
        <v>191</v>
      </c>
      <c r="G143" s="181"/>
      <c r="H143" s="182" t="s">
        <v>19</v>
      </c>
      <c r="I143" s="184"/>
      <c r="J143" s="181"/>
      <c r="K143" s="181"/>
      <c r="L143" s="185"/>
      <c r="M143" s="186"/>
      <c r="N143" s="187"/>
      <c r="O143" s="187"/>
      <c r="P143" s="187"/>
      <c r="Q143" s="187"/>
      <c r="R143" s="187"/>
      <c r="S143" s="187"/>
      <c r="T143" s="188"/>
      <c r="AT143" s="189" t="s">
        <v>132</v>
      </c>
      <c r="AU143" s="189" t="s">
        <v>72</v>
      </c>
      <c r="AV143" s="12" t="s">
        <v>80</v>
      </c>
      <c r="AW143" s="12" t="s">
        <v>33</v>
      </c>
      <c r="AX143" s="12" t="s">
        <v>72</v>
      </c>
      <c r="AY143" s="189" t="s">
        <v>122</v>
      </c>
    </row>
    <row r="144" spans="1:65" s="12" customFormat="1" ht="11.25">
      <c r="B144" s="180"/>
      <c r="C144" s="181"/>
      <c r="D144" s="164" t="s">
        <v>132</v>
      </c>
      <c r="E144" s="182" t="s">
        <v>19</v>
      </c>
      <c r="F144" s="183" t="s">
        <v>192</v>
      </c>
      <c r="G144" s="181"/>
      <c r="H144" s="182" t="s">
        <v>19</v>
      </c>
      <c r="I144" s="184"/>
      <c r="J144" s="181"/>
      <c r="K144" s="181"/>
      <c r="L144" s="185"/>
      <c r="M144" s="186"/>
      <c r="N144" s="187"/>
      <c r="O144" s="187"/>
      <c r="P144" s="187"/>
      <c r="Q144" s="187"/>
      <c r="R144" s="187"/>
      <c r="S144" s="187"/>
      <c r="T144" s="188"/>
      <c r="AT144" s="189" t="s">
        <v>132</v>
      </c>
      <c r="AU144" s="189" t="s">
        <v>72</v>
      </c>
      <c r="AV144" s="12" t="s">
        <v>80</v>
      </c>
      <c r="AW144" s="12" t="s">
        <v>33</v>
      </c>
      <c r="AX144" s="12" t="s">
        <v>72</v>
      </c>
      <c r="AY144" s="189" t="s">
        <v>122</v>
      </c>
    </row>
    <row r="145" spans="1:65" s="11" customFormat="1" ht="11.25">
      <c r="B145" s="169"/>
      <c r="C145" s="170"/>
      <c r="D145" s="164" t="s">
        <v>132</v>
      </c>
      <c r="E145" s="171" t="s">
        <v>19</v>
      </c>
      <c r="F145" s="172" t="s">
        <v>193</v>
      </c>
      <c r="G145" s="170"/>
      <c r="H145" s="173">
        <v>2309.4340000000002</v>
      </c>
      <c r="I145" s="174"/>
      <c r="J145" s="170"/>
      <c r="K145" s="170"/>
      <c r="L145" s="175"/>
      <c r="M145" s="176"/>
      <c r="N145" s="177"/>
      <c r="O145" s="177"/>
      <c r="P145" s="177"/>
      <c r="Q145" s="177"/>
      <c r="R145" s="177"/>
      <c r="S145" s="177"/>
      <c r="T145" s="178"/>
      <c r="AT145" s="179" t="s">
        <v>132</v>
      </c>
      <c r="AU145" s="179" t="s">
        <v>72</v>
      </c>
      <c r="AV145" s="11" t="s">
        <v>82</v>
      </c>
      <c r="AW145" s="11" t="s">
        <v>33</v>
      </c>
      <c r="AX145" s="11" t="s">
        <v>72</v>
      </c>
      <c r="AY145" s="179" t="s">
        <v>122</v>
      </c>
    </row>
    <row r="146" spans="1:65" s="13" customFormat="1" ht="11.25">
      <c r="B146" s="190"/>
      <c r="C146" s="191"/>
      <c r="D146" s="164" t="s">
        <v>132</v>
      </c>
      <c r="E146" s="192" t="s">
        <v>19</v>
      </c>
      <c r="F146" s="193" t="s">
        <v>138</v>
      </c>
      <c r="G146" s="191"/>
      <c r="H146" s="194">
        <v>2309.4340000000002</v>
      </c>
      <c r="I146" s="195"/>
      <c r="J146" s="191"/>
      <c r="K146" s="191"/>
      <c r="L146" s="196"/>
      <c r="M146" s="197"/>
      <c r="N146" s="198"/>
      <c r="O146" s="198"/>
      <c r="P146" s="198"/>
      <c r="Q146" s="198"/>
      <c r="R146" s="198"/>
      <c r="S146" s="198"/>
      <c r="T146" s="199"/>
      <c r="AT146" s="200" t="s">
        <v>132</v>
      </c>
      <c r="AU146" s="200" t="s">
        <v>72</v>
      </c>
      <c r="AV146" s="13" t="s">
        <v>121</v>
      </c>
      <c r="AW146" s="13" t="s">
        <v>33</v>
      </c>
      <c r="AX146" s="13" t="s">
        <v>80</v>
      </c>
      <c r="AY146" s="200" t="s">
        <v>122</v>
      </c>
    </row>
    <row r="147" spans="1:65" s="2" customFormat="1" ht="16.5" customHeight="1">
      <c r="A147" s="34"/>
      <c r="B147" s="35"/>
      <c r="C147" s="151" t="s">
        <v>153</v>
      </c>
      <c r="D147" s="151" t="s">
        <v>116</v>
      </c>
      <c r="E147" s="152" t="s">
        <v>194</v>
      </c>
      <c r="F147" s="153" t="s">
        <v>195</v>
      </c>
      <c r="G147" s="154" t="s">
        <v>141</v>
      </c>
      <c r="H147" s="155">
        <v>338</v>
      </c>
      <c r="I147" s="156"/>
      <c r="J147" s="157">
        <f>ROUND(I147*H147,2)</f>
        <v>0</v>
      </c>
      <c r="K147" s="153" t="s">
        <v>120</v>
      </c>
      <c r="L147" s="39"/>
      <c r="M147" s="158" t="s">
        <v>19</v>
      </c>
      <c r="N147" s="159" t="s">
        <v>43</v>
      </c>
      <c r="O147" s="64"/>
      <c r="P147" s="160">
        <f>O147*H147</f>
        <v>0</v>
      </c>
      <c r="Q147" s="160">
        <v>0</v>
      </c>
      <c r="R147" s="160">
        <f>Q147*H147</f>
        <v>0</v>
      </c>
      <c r="S147" s="160">
        <v>0</v>
      </c>
      <c r="T147" s="161">
        <f>S147*H147</f>
        <v>0</v>
      </c>
      <c r="U147" s="34"/>
      <c r="V147" s="34"/>
      <c r="W147" s="34"/>
      <c r="X147" s="34"/>
      <c r="Y147" s="34"/>
      <c r="Z147" s="34"/>
      <c r="AA147" s="34"/>
      <c r="AB147" s="34"/>
      <c r="AC147" s="34"/>
      <c r="AD147" s="34"/>
      <c r="AE147" s="34"/>
      <c r="AR147" s="162" t="s">
        <v>121</v>
      </c>
      <c r="AT147" s="162" t="s">
        <v>116</v>
      </c>
      <c r="AU147" s="162" t="s">
        <v>72</v>
      </c>
      <c r="AY147" s="17" t="s">
        <v>122</v>
      </c>
      <c r="BE147" s="163">
        <f>IF(N147="základní",J147,0)</f>
        <v>0</v>
      </c>
      <c r="BF147" s="163">
        <f>IF(N147="snížená",J147,0)</f>
        <v>0</v>
      </c>
      <c r="BG147" s="163">
        <f>IF(N147="zákl. přenesená",J147,0)</f>
        <v>0</v>
      </c>
      <c r="BH147" s="163">
        <f>IF(N147="sníž. přenesená",J147,0)</f>
        <v>0</v>
      </c>
      <c r="BI147" s="163">
        <f>IF(N147="nulová",J147,0)</f>
        <v>0</v>
      </c>
      <c r="BJ147" s="17" t="s">
        <v>80</v>
      </c>
      <c r="BK147" s="163">
        <f>ROUND(I147*H147,2)</f>
        <v>0</v>
      </c>
      <c r="BL147" s="17" t="s">
        <v>121</v>
      </c>
      <c r="BM147" s="162" t="s">
        <v>196</v>
      </c>
    </row>
    <row r="148" spans="1:65" s="2" customFormat="1" ht="11.25">
      <c r="A148" s="34"/>
      <c r="B148" s="35"/>
      <c r="C148" s="36"/>
      <c r="D148" s="164" t="s">
        <v>123</v>
      </c>
      <c r="E148" s="36"/>
      <c r="F148" s="165" t="s">
        <v>195</v>
      </c>
      <c r="G148" s="36"/>
      <c r="H148" s="36"/>
      <c r="I148" s="166"/>
      <c r="J148" s="36"/>
      <c r="K148" s="36"/>
      <c r="L148" s="39"/>
      <c r="M148" s="167"/>
      <c r="N148" s="168"/>
      <c r="O148" s="64"/>
      <c r="P148" s="64"/>
      <c r="Q148" s="64"/>
      <c r="R148" s="64"/>
      <c r="S148" s="64"/>
      <c r="T148" s="65"/>
      <c r="U148" s="34"/>
      <c r="V148" s="34"/>
      <c r="W148" s="34"/>
      <c r="X148" s="34"/>
      <c r="Y148" s="34"/>
      <c r="Z148" s="34"/>
      <c r="AA148" s="34"/>
      <c r="AB148" s="34"/>
      <c r="AC148" s="34"/>
      <c r="AD148" s="34"/>
      <c r="AE148" s="34"/>
      <c r="AT148" s="17" t="s">
        <v>123</v>
      </c>
      <c r="AU148" s="17" t="s">
        <v>72</v>
      </c>
    </row>
    <row r="149" spans="1:65" s="11" customFormat="1" ht="11.25">
      <c r="B149" s="169"/>
      <c r="C149" s="170"/>
      <c r="D149" s="164" t="s">
        <v>132</v>
      </c>
      <c r="E149" s="171" t="s">
        <v>19</v>
      </c>
      <c r="F149" s="172" t="s">
        <v>197</v>
      </c>
      <c r="G149" s="170"/>
      <c r="H149" s="173">
        <v>338</v>
      </c>
      <c r="I149" s="174"/>
      <c r="J149" s="170"/>
      <c r="K149" s="170"/>
      <c r="L149" s="175"/>
      <c r="M149" s="176"/>
      <c r="N149" s="177"/>
      <c r="O149" s="177"/>
      <c r="P149" s="177"/>
      <c r="Q149" s="177"/>
      <c r="R149" s="177"/>
      <c r="S149" s="177"/>
      <c r="T149" s="178"/>
      <c r="AT149" s="179" t="s">
        <v>132</v>
      </c>
      <c r="AU149" s="179" t="s">
        <v>72</v>
      </c>
      <c r="AV149" s="11" t="s">
        <v>82</v>
      </c>
      <c r="AW149" s="11" t="s">
        <v>33</v>
      </c>
      <c r="AX149" s="11" t="s">
        <v>72</v>
      </c>
      <c r="AY149" s="179" t="s">
        <v>122</v>
      </c>
    </row>
    <row r="150" spans="1:65" s="13" customFormat="1" ht="11.25">
      <c r="B150" s="190"/>
      <c r="C150" s="191"/>
      <c r="D150" s="164" t="s">
        <v>132</v>
      </c>
      <c r="E150" s="192" t="s">
        <v>19</v>
      </c>
      <c r="F150" s="193" t="s">
        <v>138</v>
      </c>
      <c r="G150" s="191"/>
      <c r="H150" s="194">
        <v>338</v>
      </c>
      <c r="I150" s="195"/>
      <c r="J150" s="191"/>
      <c r="K150" s="191"/>
      <c r="L150" s="196"/>
      <c r="M150" s="197"/>
      <c r="N150" s="198"/>
      <c r="O150" s="198"/>
      <c r="P150" s="198"/>
      <c r="Q150" s="198"/>
      <c r="R150" s="198"/>
      <c r="S150" s="198"/>
      <c r="T150" s="199"/>
      <c r="AT150" s="200" t="s">
        <v>132</v>
      </c>
      <c r="AU150" s="200" t="s">
        <v>72</v>
      </c>
      <c r="AV150" s="13" t="s">
        <v>121</v>
      </c>
      <c r="AW150" s="13" t="s">
        <v>33</v>
      </c>
      <c r="AX150" s="13" t="s">
        <v>80</v>
      </c>
      <c r="AY150" s="200" t="s">
        <v>122</v>
      </c>
    </row>
    <row r="151" spans="1:65" s="2" customFormat="1" ht="16.5" customHeight="1">
      <c r="A151" s="34"/>
      <c r="B151" s="35"/>
      <c r="C151" s="151" t="s">
        <v>198</v>
      </c>
      <c r="D151" s="151" t="s">
        <v>116</v>
      </c>
      <c r="E151" s="152" t="s">
        <v>199</v>
      </c>
      <c r="F151" s="153" t="s">
        <v>200</v>
      </c>
      <c r="G151" s="154" t="s">
        <v>141</v>
      </c>
      <c r="H151" s="155">
        <v>1188.3599999999999</v>
      </c>
      <c r="I151" s="156"/>
      <c r="J151" s="157">
        <f>ROUND(I151*H151,2)</f>
        <v>0</v>
      </c>
      <c r="K151" s="153" t="s">
        <v>120</v>
      </c>
      <c r="L151" s="39"/>
      <c r="M151" s="158" t="s">
        <v>19</v>
      </c>
      <c r="N151" s="159" t="s">
        <v>43</v>
      </c>
      <c r="O151" s="64"/>
      <c r="P151" s="160">
        <f>O151*H151</f>
        <v>0</v>
      </c>
      <c r="Q151" s="160">
        <v>0</v>
      </c>
      <c r="R151" s="160">
        <f>Q151*H151</f>
        <v>0</v>
      </c>
      <c r="S151" s="160">
        <v>0</v>
      </c>
      <c r="T151" s="161">
        <f>S151*H151</f>
        <v>0</v>
      </c>
      <c r="U151" s="34"/>
      <c r="V151" s="34"/>
      <c r="W151" s="34"/>
      <c r="X151" s="34"/>
      <c r="Y151" s="34"/>
      <c r="Z151" s="34"/>
      <c r="AA151" s="34"/>
      <c r="AB151" s="34"/>
      <c r="AC151" s="34"/>
      <c r="AD151" s="34"/>
      <c r="AE151" s="34"/>
      <c r="AR151" s="162" t="s">
        <v>121</v>
      </c>
      <c r="AT151" s="162" t="s">
        <v>116</v>
      </c>
      <c r="AU151" s="162" t="s">
        <v>72</v>
      </c>
      <c r="AY151" s="17" t="s">
        <v>122</v>
      </c>
      <c r="BE151" s="163">
        <f>IF(N151="základní",J151,0)</f>
        <v>0</v>
      </c>
      <c r="BF151" s="163">
        <f>IF(N151="snížená",J151,0)</f>
        <v>0</v>
      </c>
      <c r="BG151" s="163">
        <f>IF(N151="zákl. přenesená",J151,0)</f>
        <v>0</v>
      </c>
      <c r="BH151" s="163">
        <f>IF(N151="sníž. přenesená",J151,0)</f>
        <v>0</v>
      </c>
      <c r="BI151" s="163">
        <f>IF(N151="nulová",J151,0)</f>
        <v>0</v>
      </c>
      <c r="BJ151" s="17" t="s">
        <v>80</v>
      </c>
      <c r="BK151" s="163">
        <f>ROUND(I151*H151,2)</f>
        <v>0</v>
      </c>
      <c r="BL151" s="17" t="s">
        <v>121</v>
      </c>
      <c r="BM151" s="162" t="s">
        <v>201</v>
      </c>
    </row>
    <row r="152" spans="1:65" s="2" customFormat="1" ht="11.25">
      <c r="A152" s="34"/>
      <c r="B152" s="35"/>
      <c r="C152" s="36"/>
      <c r="D152" s="164" t="s">
        <v>123</v>
      </c>
      <c r="E152" s="36"/>
      <c r="F152" s="165" t="s">
        <v>200</v>
      </c>
      <c r="G152" s="36"/>
      <c r="H152" s="36"/>
      <c r="I152" s="166"/>
      <c r="J152" s="36"/>
      <c r="K152" s="36"/>
      <c r="L152" s="39"/>
      <c r="M152" s="167"/>
      <c r="N152" s="168"/>
      <c r="O152" s="64"/>
      <c r="P152" s="64"/>
      <c r="Q152" s="64"/>
      <c r="R152" s="64"/>
      <c r="S152" s="64"/>
      <c r="T152" s="65"/>
      <c r="U152" s="34"/>
      <c r="V152" s="34"/>
      <c r="W152" s="34"/>
      <c r="X152" s="34"/>
      <c r="Y152" s="34"/>
      <c r="Z152" s="34"/>
      <c r="AA152" s="34"/>
      <c r="AB152" s="34"/>
      <c r="AC152" s="34"/>
      <c r="AD152" s="34"/>
      <c r="AE152" s="34"/>
      <c r="AT152" s="17" t="s">
        <v>123</v>
      </c>
      <c r="AU152" s="17" t="s">
        <v>72</v>
      </c>
    </row>
    <row r="153" spans="1:65" s="11" customFormat="1" ht="11.25">
      <c r="B153" s="169"/>
      <c r="C153" s="170"/>
      <c r="D153" s="164" t="s">
        <v>132</v>
      </c>
      <c r="E153" s="171" t="s">
        <v>19</v>
      </c>
      <c r="F153" s="172" t="s">
        <v>202</v>
      </c>
      <c r="G153" s="170"/>
      <c r="H153" s="173">
        <v>1188.3599999999999</v>
      </c>
      <c r="I153" s="174"/>
      <c r="J153" s="170"/>
      <c r="K153" s="170"/>
      <c r="L153" s="175"/>
      <c r="M153" s="176"/>
      <c r="N153" s="177"/>
      <c r="O153" s="177"/>
      <c r="P153" s="177"/>
      <c r="Q153" s="177"/>
      <c r="R153" s="177"/>
      <c r="S153" s="177"/>
      <c r="T153" s="178"/>
      <c r="AT153" s="179" t="s">
        <v>132</v>
      </c>
      <c r="AU153" s="179" t="s">
        <v>72</v>
      </c>
      <c r="AV153" s="11" t="s">
        <v>82</v>
      </c>
      <c r="AW153" s="11" t="s">
        <v>33</v>
      </c>
      <c r="AX153" s="11" t="s">
        <v>72</v>
      </c>
      <c r="AY153" s="179" t="s">
        <v>122</v>
      </c>
    </row>
    <row r="154" spans="1:65" s="13" customFormat="1" ht="11.25">
      <c r="B154" s="190"/>
      <c r="C154" s="191"/>
      <c r="D154" s="164" t="s">
        <v>132</v>
      </c>
      <c r="E154" s="192" t="s">
        <v>19</v>
      </c>
      <c r="F154" s="193" t="s">
        <v>138</v>
      </c>
      <c r="G154" s="191"/>
      <c r="H154" s="194">
        <v>1188.3599999999999</v>
      </c>
      <c r="I154" s="195"/>
      <c r="J154" s="191"/>
      <c r="K154" s="191"/>
      <c r="L154" s="196"/>
      <c r="M154" s="197"/>
      <c r="N154" s="198"/>
      <c r="O154" s="198"/>
      <c r="P154" s="198"/>
      <c r="Q154" s="198"/>
      <c r="R154" s="198"/>
      <c r="S154" s="198"/>
      <c r="T154" s="199"/>
      <c r="AT154" s="200" t="s">
        <v>132</v>
      </c>
      <c r="AU154" s="200" t="s">
        <v>72</v>
      </c>
      <c r="AV154" s="13" t="s">
        <v>121</v>
      </c>
      <c r="AW154" s="13" t="s">
        <v>33</v>
      </c>
      <c r="AX154" s="13" t="s">
        <v>80</v>
      </c>
      <c r="AY154" s="200" t="s">
        <v>122</v>
      </c>
    </row>
    <row r="155" spans="1:65" s="2" customFormat="1" ht="16.5" customHeight="1">
      <c r="A155" s="34"/>
      <c r="B155" s="35"/>
      <c r="C155" s="151" t="s">
        <v>157</v>
      </c>
      <c r="D155" s="151" t="s">
        <v>116</v>
      </c>
      <c r="E155" s="152" t="s">
        <v>203</v>
      </c>
      <c r="F155" s="153" t="s">
        <v>204</v>
      </c>
      <c r="G155" s="154" t="s">
        <v>141</v>
      </c>
      <c r="H155" s="155">
        <v>783.18</v>
      </c>
      <c r="I155" s="156"/>
      <c r="J155" s="157">
        <f>ROUND(I155*H155,2)</f>
        <v>0</v>
      </c>
      <c r="K155" s="153" t="s">
        <v>120</v>
      </c>
      <c r="L155" s="39"/>
      <c r="M155" s="158" t="s">
        <v>19</v>
      </c>
      <c r="N155" s="159" t="s">
        <v>43</v>
      </c>
      <c r="O155" s="64"/>
      <c r="P155" s="160">
        <f>O155*H155</f>
        <v>0</v>
      </c>
      <c r="Q155" s="160">
        <v>0</v>
      </c>
      <c r="R155" s="160">
        <f>Q155*H155</f>
        <v>0</v>
      </c>
      <c r="S155" s="160">
        <v>0</v>
      </c>
      <c r="T155" s="161">
        <f>S155*H155</f>
        <v>0</v>
      </c>
      <c r="U155" s="34"/>
      <c r="V155" s="34"/>
      <c r="W155" s="34"/>
      <c r="X155" s="34"/>
      <c r="Y155" s="34"/>
      <c r="Z155" s="34"/>
      <c r="AA155" s="34"/>
      <c r="AB155" s="34"/>
      <c r="AC155" s="34"/>
      <c r="AD155" s="34"/>
      <c r="AE155" s="34"/>
      <c r="AR155" s="162" t="s">
        <v>121</v>
      </c>
      <c r="AT155" s="162" t="s">
        <v>116</v>
      </c>
      <c r="AU155" s="162" t="s">
        <v>72</v>
      </c>
      <c r="AY155" s="17" t="s">
        <v>122</v>
      </c>
      <c r="BE155" s="163">
        <f>IF(N155="základní",J155,0)</f>
        <v>0</v>
      </c>
      <c r="BF155" s="163">
        <f>IF(N155="snížená",J155,0)</f>
        <v>0</v>
      </c>
      <c r="BG155" s="163">
        <f>IF(N155="zákl. přenesená",J155,0)</f>
        <v>0</v>
      </c>
      <c r="BH155" s="163">
        <f>IF(N155="sníž. přenesená",J155,0)</f>
        <v>0</v>
      </c>
      <c r="BI155" s="163">
        <f>IF(N155="nulová",J155,0)</f>
        <v>0</v>
      </c>
      <c r="BJ155" s="17" t="s">
        <v>80</v>
      </c>
      <c r="BK155" s="163">
        <f>ROUND(I155*H155,2)</f>
        <v>0</v>
      </c>
      <c r="BL155" s="17" t="s">
        <v>121</v>
      </c>
      <c r="BM155" s="162" t="s">
        <v>205</v>
      </c>
    </row>
    <row r="156" spans="1:65" s="2" customFormat="1" ht="11.25">
      <c r="A156" s="34"/>
      <c r="B156" s="35"/>
      <c r="C156" s="36"/>
      <c r="D156" s="164" t="s">
        <v>123</v>
      </c>
      <c r="E156" s="36"/>
      <c r="F156" s="165" t="s">
        <v>204</v>
      </c>
      <c r="G156" s="36"/>
      <c r="H156" s="36"/>
      <c r="I156" s="166"/>
      <c r="J156" s="36"/>
      <c r="K156" s="36"/>
      <c r="L156" s="39"/>
      <c r="M156" s="167"/>
      <c r="N156" s="168"/>
      <c r="O156" s="64"/>
      <c r="P156" s="64"/>
      <c r="Q156" s="64"/>
      <c r="R156" s="64"/>
      <c r="S156" s="64"/>
      <c r="T156" s="65"/>
      <c r="U156" s="34"/>
      <c r="V156" s="34"/>
      <c r="W156" s="34"/>
      <c r="X156" s="34"/>
      <c r="Y156" s="34"/>
      <c r="Z156" s="34"/>
      <c r="AA156" s="34"/>
      <c r="AB156" s="34"/>
      <c r="AC156" s="34"/>
      <c r="AD156" s="34"/>
      <c r="AE156" s="34"/>
      <c r="AT156" s="17" t="s">
        <v>123</v>
      </c>
      <c r="AU156" s="17" t="s">
        <v>72</v>
      </c>
    </row>
    <row r="157" spans="1:65" s="11" customFormat="1" ht="11.25">
      <c r="B157" s="169"/>
      <c r="C157" s="170"/>
      <c r="D157" s="164" t="s">
        <v>132</v>
      </c>
      <c r="E157" s="171" t="s">
        <v>19</v>
      </c>
      <c r="F157" s="172" t="s">
        <v>206</v>
      </c>
      <c r="G157" s="170"/>
      <c r="H157" s="173">
        <v>783.18</v>
      </c>
      <c r="I157" s="174"/>
      <c r="J157" s="170"/>
      <c r="K157" s="170"/>
      <c r="L157" s="175"/>
      <c r="M157" s="176"/>
      <c r="N157" s="177"/>
      <c r="O157" s="177"/>
      <c r="P157" s="177"/>
      <c r="Q157" s="177"/>
      <c r="R157" s="177"/>
      <c r="S157" s="177"/>
      <c r="T157" s="178"/>
      <c r="AT157" s="179" t="s">
        <v>132</v>
      </c>
      <c r="AU157" s="179" t="s">
        <v>72</v>
      </c>
      <c r="AV157" s="11" t="s">
        <v>82</v>
      </c>
      <c r="AW157" s="11" t="s">
        <v>33</v>
      </c>
      <c r="AX157" s="11" t="s">
        <v>72</v>
      </c>
      <c r="AY157" s="179" t="s">
        <v>122</v>
      </c>
    </row>
    <row r="158" spans="1:65" s="13" customFormat="1" ht="11.25">
      <c r="B158" s="190"/>
      <c r="C158" s="191"/>
      <c r="D158" s="164" t="s">
        <v>132</v>
      </c>
      <c r="E158" s="192" t="s">
        <v>19</v>
      </c>
      <c r="F158" s="193" t="s">
        <v>138</v>
      </c>
      <c r="G158" s="191"/>
      <c r="H158" s="194">
        <v>783.18</v>
      </c>
      <c r="I158" s="195"/>
      <c r="J158" s="191"/>
      <c r="K158" s="191"/>
      <c r="L158" s="196"/>
      <c r="M158" s="197"/>
      <c r="N158" s="198"/>
      <c r="O158" s="198"/>
      <c r="P158" s="198"/>
      <c r="Q158" s="198"/>
      <c r="R158" s="198"/>
      <c r="S158" s="198"/>
      <c r="T158" s="199"/>
      <c r="AT158" s="200" t="s">
        <v>132</v>
      </c>
      <c r="AU158" s="200" t="s">
        <v>72</v>
      </c>
      <c r="AV158" s="13" t="s">
        <v>121</v>
      </c>
      <c r="AW158" s="13" t="s">
        <v>33</v>
      </c>
      <c r="AX158" s="13" t="s">
        <v>80</v>
      </c>
      <c r="AY158" s="200" t="s">
        <v>122</v>
      </c>
    </row>
    <row r="159" spans="1:65" s="2" customFormat="1" ht="16.5" customHeight="1">
      <c r="A159" s="34"/>
      <c r="B159" s="35"/>
      <c r="C159" s="151" t="s">
        <v>8</v>
      </c>
      <c r="D159" s="151" t="s">
        <v>116</v>
      </c>
      <c r="E159" s="152" t="s">
        <v>207</v>
      </c>
      <c r="F159" s="153" t="s">
        <v>208</v>
      </c>
      <c r="G159" s="154" t="s">
        <v>119</v>
      </c>
      <c r="H159" s="155">
        <v>12236</v>
      </c>
      <c r="I159" s="156"/>
      <c r="J159" s="157">
        <f>ROUND(I159*H159,2)</f>
        <v>0</v>
      </c>
      <c r="K159" s="153" t="s">
        <v>120</v>
      </c>
      <c r="L159" s="39"/>
      <c r="M159" s="158" t="s">
        <v>19</v>
      </c>
      <c r="N159" s="159" t="s">
        <v>43</v>
      </c>
      <c r="O159" s="64"/>
      <c r="P159" s="160">
        <f>O159*H159</f>
        <v>0</v>
      </c>
      <c r="Q159" s="160">
        <v>0</v>
      </c>
      <c r="R159" s="160">
        <f>Q159*H159</f>
        <v>0</v>
      </c>
      <c r="S159" s="160">
        <v>0</v>
      </c>
      <c r="T159" s="161">
        <f>S159*H159</f>
        <v>0</v>
      </c>
      <c r="U159" s="34"/>
      <c r="V159" s="34"/>
      <c r="W159" s="34"/>
      <c r="X159" s="34"/>
      <c r="Y159" s="34"/>
      <c r="Z159" s="34"/>
      <c r="AA159" s="34"/>
      <c r="AB159" s="34"/>
      <c r="AC159" s="34"/>
      <c r="AD159" s="34"/>
      <c r="AE159" s="34"/>
      <c r="AR159" s="162" t="s">
        <v>121</v>
      </c>
      <c r="AT159" s="162" t="s">
        <v>116</v>
      </c>
      <c r="AU159" s="162" t="s">
        <v>72</v>
      </c>
      <c r="AY159" s="17" t="s">
        <v>122</v>
      </c>
      <c r="BE159" s="163">
        <f>IF(N159="základní",J159,0)</f>
        <v>0</v>
      </c>
      <c r="BF159" s="163">
        <f>IF(N159="snížená",J159,0)</f>
        <v>0</v>
      </c>
      <c r="BG159" s="163">
        <f>IF(N159="zákl. přenesená",J159,0)</f>
        <v>0</v>
      </c>
      <c r="BH159" s="163">
        <f>IF(N159="sníž. přenesená",J159,0)</f>
        <v>0</v>
      </c>
      <c r="BI159" s="163">
        <f>IF(N159="nulová",J159,0)</f>
        <v>0</v>
      </c>
      <c r="BJ159" s="17" t="s">
        <v>80</v>
      </c>
      <c r="BK159" s="163">
        <f>ROUND(I159*H159,2)</f>
        <v>0</v>
      </c>
      <c r="BL159" s="17" t="s">
        <v>121</v>
      </c>
      <c r="BM159" s="162" t="s">
        <v>209</v>
      </c>
    </row>
    <row r="160" spans="1:65" s="2" customFormat="1" ht="11.25">
      <c r="A160" s="34"/>
      <c r="B160" s="35"/>
      <c r="C160" s="36"/>
      <c r="D160" s="164" t="s">
        <v>123</v>
      </c>
      <c r="E160" s="36"/>
      <c r="F160" s="165" t="s">
        <v>208</v>
      </c>
      <c r="G160" s="36"/>
      <c r="H160" s="36"/>
      <c r="I160" s="166"/>
      <c r="J160" s="36"/>
      <c r="K160" s="36"/>
      <c r="L160" s="39"/>
      <c r="M160" s="167"/>
      <c r="N160" s="168"/>
      <c r="O160" s="64"/>
      <c r="P160" s="64"/>
      <c r="Q160" s="64"/>
      <c r="R160" s="64"/>
      <c r="S160" s="64"/>
      <c r="T160" s="65"/>
      <c r="U160" s="34"/>
      <c r="V160" s="34"/>
      <c r="W160" s="34"/>
      <c r="X160" s="34"/>
      <c r="Y160" s="34"/>
      <c r="Z160" s="34"/>
      <c r="AA160" s="34"/>
      <c r="AB160" s="34"/>
      <c r="AC160" s="34"/>
      <c r="AD160" s="34"/>
      <c r="AE160" s="34"/>
      <c r="AT160" s="17" t="s">
        <v>123</v>
      </c>
      <c r="AU160" s="17" t="s">
        <v>72</v>
      </c>
    </row>
    <row r="161" spans="1:65" s="12" customFormat="1" ht="11.25">
      <c r="B161" s="180"/>
      <c r="C161" s="181"/>
      <c r="D161" s="164" t="s">
        <v>132</v>
      </c>
      <c r="E161" s="182" t="s">
        <v>19</v>
      </c>
      <c r="F161" s="183" t="s">
        <v>210</v>
      </c>
      <c r="G161" s="181"/>
      <c r="H161" s="182" t="s">
        <v>19</v>
      </c>
      <c r="I161" s="184"/>
      <c r="J161" s="181"/>
      <c r="K161" s="181"/>
      <c r="L161" s="185"/>
      <c r="M161" s="186"/>
      <c r="N161" s="187"/>
      <c r="O161" s="187"/>
      <c r="P161" s="187"/>
      <c r="Q161" s="187"/>
      <c r="R161" s="187"/>
      <c r="S161" s="187"/>
      <c r="T161" s="188"/>
      <c r="AT161" s="189" t="s">
        <v>132</v>
      </c>
      <c r="AU161" s="189" t="s">
        <v>72</v>
      </c>
      <c r="AV161" s="12" t="s">
        <v>80</v>
      </c>
      <c r="AW161" s="12" t="s">
        <v>33</v>
      </c>
      <c r="AX161" s="12" t="s">
        <v>72</v>
      </c>
      <c r="AY161" s="189" t="s">
        <v>122</v>
      </c>
    </row>
    <row r="162" spans="1:65" s="11" customFormat="1" ht="11.25">
      <c r="B162" s="169"/>
      <c r="C162" s="170"/>
      <c r="D162" s="164" t="s">
        <v>132</v>
      </c>
      <c r="E162" s="171" t="s">
        <v>19</v>
      </c>
      <c r="F162" s="172" t="s">
        <v>211</v>
      </c>
      <c r="G162" s="170"/>
      <c r="H162" s="173">
        <v>12236</v>
      </c>
      <c r="I162" s="174"/>
      <c r="J162" s="170"/>
      <c r="K162" s="170"/>
      <c r="L162" s="175"/>
      <c r="M162" s="176"/>
      <c r="N162" s="177"/>
      <c r="O162" s="177"/>
      <c r="P162" s="177"/>
      <c r="Q162" s="177"/>
      <c r="R162" s="177"/>
      <c r="S162" s="177"/>
      <c r="T162" s="178"/>
      <c r="AT162" s="179" t="s">
        <v>132</v>
      </c>
      <c r="AU162" s="179" t="s">
        <v>72</v>
      </c>
      <c r="AV162" s="11" t="s">
        <v>82</v>
      </c>
      <c r="AW162" s="11" t="s">
        <v>33</v>
      </c>
      <c r="AX162" s="11" t="s">
        <v>72</v>
      </c>
      <c r="AY162" s="179" t="s">
        <v>122</v>
      </c>
    </row>
    <row r="163" spans="1:65" s="13" customFormat="1" ht="11.25">
      <c r="B163" s="190"/>
      <c r="C163" s="191"/>
      <c r="D163" s="164" t="s">
        <v>132</v>
      </c>
      <c r="E163" s="192" t="s">
        <v>19</v>
      </c>
      <c r="F163" s="193" t="s">
        <v>138</v>
      </c>
      <c r="G163" s="191"/>
      <c r="H163" s="194">
        <v>12236</v>
      </c>
      <c r="I163" s="195"/>
      <c r="J163" s="191"/>
      <c r="K163" s="191"/>
      <c r="L163" s="196"/>
      <c r="M163" s="197"/>
      <c r="N163" s="198"/>
      <c r="O163" s="198"/>
      <c r="P163" s="198"/>
      <c r="Q163" s="198"/>
      <c r="R163" s="198"/>
      <c r="S163" s="198"/>
      <c r="T163" s="199"/>
      <c r="AT163" s="200" t="s">
        <v>132</v>
      </c>
      <c r="AU163" s="200" t="s">
        <v>72</v>
      </c>
      <c r="AV163" s="13" t="s">
        <v>121</v>
      </c>
      <c r="AW163" s="13" t="s">
        <v>33</v>
      </c>
      <c r="AX163" s="13" t="s">
        <v>80</v>
      </c>
      <c r="AY163" s="200" t="s">
        <v>122</v>
      </c>
    </row>
    <row r="164" spans="1:65" s="2" customFormat="1" ht="16.5" customHeight="1">
      <c r="A164" s="34"/>
      <c r="B164" s="35"/>
      <c r="C164" s="151" t="s">
        <v>162</v>
      </c>
      <c r="D164" s="151" t="s">
        <v>116</v>
      </c>
      <c r="E164" s="152" t="s">
        <v>212</v>
      </c>
      <c r="F164" s="153" t="s">
        <v>213</v>
      </c>
      <c r="G164" s="154" t="s">
        <v>119</v>
      </c>
      <c r="H164" s="155">
        <v>790</v>
      </c>
      <c r="I164" s="156"/>
      <c r="J164" s="157">
        <f>ROUND(I164*H164,2)</f>
        <v>0</v>
      </c>
      <c r="K164" s="153" t="s">
        <v>120</v>
      </c>
      <c r="L164" s="39"/>
      <c r="M164" s="158" t="s">
        <v>19</v>
      </c>
      <c r="N164" s="159" t="s">
        <v>43</v>
      </c>
      <c r="O164" s="64"/>
      <c r="P164" s="160">
        <f>O164*H164</f>
        <v>0</v>
      </c>
      <c r="Q164" s="160">
        <v>0</v>
      </c>
      <c r="R164" s="160">
        <f>Q164*H164</f>
        <v>0</v>
      </c>
      <c r="S164" s="160">
        <v>0</v>
      </c>
      <c r="T164" s="161">
        <f>S164*H164</f>
        <v>0</v>
      </c>
      <c r="U164" s="34"/>
      <c r="V164" s="34"/>
      <c r="W164" s="34"/>
      <c r="X164" s="34"/>
      <c r="Y164" s="34"/>
      <c r="Z164" s="34"/>
      <c r="AA164" s="34"/>
      <c r="AB164" s="34"/>
      <c r="AC164" s="34"/>
      <c r="AD164" s="34"/>
      <c r="AE164" s="34"/>
      <c r="AR164" s="162" t="s">
        <v>121</v>
      </c>
      <c r="AT164" s="162" t="s">
        <v>116</v>
      </c>
      <c r="AU164" s="162" t="s">
        <v>72</v>
      </c>
      <c r="AY164" s="17" t="s">
        <v>122</v>
      </c>
      <c r="BE164" s="163">
        <f>IF(N164="základní",J164,0)</f>
        <v>0</v>
      </c>
      <c r="BF164" s="163">
        <f>IF(N164="snížená",J164,0)</f>
        <v>0</v>
      </c>
      <c r="BG164" s="163">
        <f>IF(N164="zákl. přenesená",J164,0)</f>
        <v>0</v>
      </c>
      <c r="BH164" s="163">
        <f>IF(N164="sníž. přenesená",J164,0)</f>
        <v>0</v>
      </c>
      <c r="BI164" s="163">
        <f>IF(N164="nulová",J164,0)</f>
        <v>0</v>
      </c>
      <c r="BJ164" s="17" t="s">
        <v>80</v>
      </c>
      <c r="BK164" s="163">
        <f>ROUND(I164*H164,2)</f>
        <v>0</v>
      </c>
      <c r="BL164" s="17" t="s">
        <v>121</v>
      </c>
      <c r="BM164" s="162" t="s">
        <v>214</v>
      </c>
    </row>
    <row r="165" spans="1:65" s="2" customFormat="1" ht="11.25">
      <c r="A165" s="34"/>
      <c r="B165" s="35"/>
      <c r="C165" s="36"/>
      <c r="D165" s="164" t="s">
        <v>123</v>
      </c>
      <c r="E165" s="36"/>
      <c r="F165" s="165" t="s">
        <v>213</v>
      </c>
      <c r="G165" s="36"/>
      <c r="H165" s="36"/>
      <c r="I165" s="166"/>
      <c r="J165" s="36"/>
      <c r="K165" s="36"/>
      <c r="L165" s="39"/>
      <c r="M165" s="167"/>
      <c r="N165" s="168"/>
      <c r="O165" s="64"/>
      <c r="P165" s="64"/>
      <c r="Q165" s="64"/>
      <c r="R165" s="64"/>
      <c r="S165" s="64"/>
      <c r="T165" s="65"/>
      <c r="U165" s="34"/>
      <c r="V165" s="34"/>
      <c r="W165" s="34"/>
      <c r="X165" s="34"/>
      <c r="Y165" s="34"/>
      <c r="Z165" s="34"/>
      <c r="AA165" s="34"/>
      <c r="AB165" s="34"/>
      <c r="AC165" s="34"/>
      <c r="AD165" s="34"/>
      <c r="AE165" s="34"/>
      <c r="AT165" s="17" t="s">
        <v>123</v>
      </c>
      <c r="AU165" s="17" t="s">
        <v>72</v>
      </c>
    </row>
    <row r="166" spans="1:65" s="12" customFormat="1" ht="11.25">
      <c r="B166" s="180"/>
      <c r="C166" s="181"/>
      <c r="D166" s="164" t="s">
        <v>132</v>
      </c>
      <c r="E166" s="182" t="s">
        <v>19</v>
      </c>
      <c r="F166" s="183" t="s">
        <v>215</v>
      </c>
      <c r="G166" s="181"/>
      <c r="H166" s="182" t="s">
        <v>19</v>
      </c>
      <c r="I166" s="184"/>
      <c r="J166" s="181"/>
      <c r="K166" s="181"/>
      <c r="L166" s="185"/>
      <c r="M166" s="186"/>
      <c r="N166" s="187"/>
      <c r="O166" s="187"/>
      <c r="P166" s="187"/>
      <c r="Q166" s="187"/>
      <c r="R166" s="187"/>
      <c r="S166" s="187"/>
      <c r="T166" s="188"/>
      <c r="AT166" s="189" t="s">
        <v>132</v>
      </c>
      <c r="AU166" s="189" t="s">
        <v>72</v>
      </c>
      <c r="AV166" s="12" t="s">
        <v>80</v>
      </c>
      <c r="AW166" s="12" t="s">
        <v>33</v>
      </c>
      <c r="AX166" s="12" t="s">
        <v>72</v>
      </c>
      <c r="AY166" s="189" t="s">
        <v>122</v>
      </c>
    </row>
    <row r="167" spans="1:65" s="11" customFormat="1" ht="11.25">
      <c r="B167" s="169"/>
      <c r="C167" s="170"/>
      <c r="D167" s="164" t="s">
        <v>132</v>
      </c>
      <c r="E167" s="171" t="s">
        <v>19</v>
      </c>
      <c r="F167" s="172" t="s">
        <v>216</v>
      </c>
      <c r="G167" s="170"/>
      <c r="H167" s="173">
        <v>790</v>
      </c>
      <c r="I167" s="174"/>
      <c r="J167" s="170"/>
      <c r="K167" s="170"/>
      <c r="L167" s="175"/>
      <c r="M167" s="176"/>
      <c r="N167" s="177"/>
      <c r="O167" s="177"/>
      <c r="P167" s="177"/>
      <c r="Q167" s="177"/>
      <c r="R167" s="177"/>
      <c r="S167" s="177"/>
      <c r="T167" s="178"/>
      <c r="AT167" s="179" t="s">
        <v>132</v>
      </c>
      <c r="AU167" s="179" t="s">
        <v>72</v>
      </c>
      <c r="AV167" s="11" t="s">
        <v>82</v>
      </c>
      <c r="AW167" s="11" t="s">
        <v>33</v>
      </c>
      <c r="AX167" s="11" t="s">
        <v>72</v>
      </c>
      <c r="AY167" s="179" t="s">
        <v>122</v>
      </c>
    </row>
    <row r="168" spans="1:65" s="13" customFormat="1" ht="11.25">
      <c r="B168" s="190"/>
      <c r="C168" s="191"/>
      <c r="D168" s="164" t="s">
        <v>132</v>
      </c>
      <c r="E168" s="192" t="s">
        <v>19</v>
      </c>
      <c r="F168" s="193" t="s">
        <v>138</v>
      </c>
      <c r="G168" s="191"/>
      <c r="H168" s="194">
        <v>790</v>
      </c>
      <c r="I168" s="195"/>
      <c r="J168" s="191"/>
      <c r="K168" s="191"/>
      <c r="L168" s="196"/>
      <c r="M168" s="197"/>
      <c r="N168" s="198"/>
      <c r="O168" s="198"/>
      <c r="P168" s="198"/>
      <c r="Q168" s="198"/>
      <c r="R168" s="198"/>
      <c r="S168" s="198"/>
      <c r="T168" s="199"/>
      <c r="AT168" s="200" t="s">
        <v>132</v>
      </c>
      <c r="AU168" s="200" t="s">
        <v>72</v>
      </c>
      <c r="AV168" s="13" t="s">
        <v>121</v>
      </c>
      <c r="AW168" s="13" t="s">
        <v>33</v>
      </c>
      <c r="AX168" s="13" t="s">
        <v>80</v>
      </c>
      <c r="AY168" s="200" t="s">
        <v>122</v>
      </c>
    </row>
    <row r="169" spans="1:65" s="2" customFormat="1" ht="16.5" customHeight="1">
      <c r="A169" s="34"/>
      <c r="B169" s="35"/>
      <c r="C169" s="151" t="s">
        <v>217</v>
      </c>
      <c r="D169" s="151" t="s">
        <v>116</v>
      </c>
      <c r="E169" s="152" t="s">
        <v>218</v>
      </c>
      <c r="F169" s="153" t="s">
        <v>219</v>
      </c>
      <c r="G169" s="154" t="s">
        <v>220</v>
      </c>
      <c r="H169" s="155">
        <v>2382.9</v>
      </c>
      <c r="I169" s="156"/>
      <c r="J169" s="157">
        <f>ROUND(I169*H169,2)</f>
        <v>0</v>
      </c>
      <c r="K169" s="153" t="s">
        <v>120</v>
      </c>
      <c r="L169" s="39"/>
      <c r="M169" s="158" t="s">
        <v>19</v>
      </c>
      <c r="N169" s="159" t="s">
        <v>43</v>
      </c>
      <c r="O169" s="64"/>
      <c r="P169" s="160">
        <f>O169*H169</f>
        <v>0</v>
      </c>
      <c r="Q169" s="160">
        <v>0</v>
      </c>
      <c r="R169" s="160">
        <f>Q169*H169</f>
        <v>0</v>
      </c>
      <c r="S169" s="160">
        <v>0</v>
      </c>
      <c r="T169" s="161">
        <f>S169*H169</f>
        <v>0</v>
      </c>
      <c r="U169" s="34"/>
      <c r="V169" s="34"/>
      <c r="W169" s="34"/>
      <c r="X169" s="34"/>
      <c r="Y169" s="34"/>
      <c r="Z169" s="34"/>
      <c r="AA169" s="34"/>
      <c r="AB169" s="34"/>
      <c r="AC169" s="34"/>
      <c r="AD169" s="34"/>
      <c r="AE169" s="34"/>
      <c r="AR169" s="162" t="s">
        <v>121</v>
      </c>
      <c r="AT169" s="162" t="s">
        <v>116</v>
      </c>
      <c r="AU169" s="162" t="s">
        <v>72</v>
      </c>
      <c r="AY169" s="17" t="s">
        <v>122</v>
      </c>
      <c r="BE169" s="163">
        <f>IF(N169="základní",J169,0)</f>
        <v>0</v>
      </c>
      <c r="BF169" s="163">
        <f>IF(N169="snížená",J169,0)</f>
        <v>0</v>
      </c>
      <c r="BG169" s="163">
        <f>IF(N169="zákl. přenesená",J169,0)</f>
        <v>0</v>
      </c>
      <c r="BH169" s="163">
        <f>IF(N169="sníž. přenesená",J169,0)</f>
        <v>0</v>
      </c>
      <c r="BI169" s="163">
        <f>IF(N169="nulová",J169,0)</f>
        <v>0</v>
      </c>
      <c r="BJ169" s="17" t="s">
        <v>80</v>
      </c>
      <c r="BK169" s="163">
        <f>ROUND(I169*H169,2)</f>
        <v>0</v>
      </c>
      <c r="BL169" s="17" t="s">
        <v>121</v>
      </c>
      <c r="BM169" s="162" t="s">
        <v>221</v>
      </c>
    </row>
    <row r="170" spans="1:65" s="2" customFormat="1" ht="11.25">
      <c r="A170" s="34"/>
      <c r="B170" s="35"/>
      <c r="C170" s="36"/>
      <c r="D170" s="164" t="s">
        <v>123</v>
      </c>
      <c r="E170" s="36"/>
      <c r="F170" s="165" t="s">
        <v>219</v>
      </c>
      <c r="G170" s="36"/>
      <c r="H170" s="36"/>
      <c r="I170" s="166"/>
      <c r="J170" s="36"/>
      <c r="K170" s="36"/>
      <c r="L170" s="39"/>
      <c r="M170" s="167"/>
      <c r="N170" s="168"/>
      <c r="O170" s="64"/>
      <c r="P170" s="64"/>
      <c r="Q170" s="64"/>
      <c r="R170" s="64"/>
      <c r="S170" s="64"/>
      <c r="T170" s="65"/>
      <c r="U170" s="34"/>
      <c r="V170" s="34"/>
      <c r="W170" s="34"/>
      <c r="X170" s="34"/>
      <c r="Y170" s="34"/>
      <c r="Z170" s="34"/>
      <c r="AA170" s="34"/>
      <c r="AB170" s="34"/>
      <c r="AC170" s="34"/>
      <c r="AD170" s="34"/>
      <c r="AE170" s="34"/>
      <c r="AT170" s="17" t="s">
        <v>123</v>
      </c>
      <c r="AU170" s="17" t="s">
        <v>72</v>
      </c>
    </row>
    <row r="171" spans="1:65" s="11" customFormat="1" ht="11.25">
      <c r="B171" s="169"/>
      <c r="C171" s="170"/>
      <c r="D171" s="164" t="s">
        <v>132</v>
      </c>
      <c r="E171" s="171" t="s">
        <v>19</v>
      </c>
      <c r="F171" s="172" t="s">
        <v>222</v>
      </c>
      <c r="G171" s="170"/>
      <c r="H171" s="173">
        <v>2382.9</v>
      </c>
      <c r="I171" s="174"/>
      <c r="J171" s="170"/>
      <c r="K171" s="170"/>
      <c r="L171" s="175"/>
      <c r="M171" s="176"/>
      <c r="N171" s="177"/>
      <c r="O171" s="177"/>
      <c r="P171" s="177"/>
      <c r="Q171" s="177"/>
      <c r="R171" s="177"/>
      <c r="S171" s="177"/>
      <c r="T171" s="178"/>
      <c r="AT171" s="179" t="s">
        <v>132</v>
      </c>
      <c r="AU171" s="179" t="s">
        <v>72</v>
      </c>
      <c r="AV171" s="11" t="s">
        <v>82</v>
      </c>
      <c r="AW171" s="11" t="s">
        <v>33</v>
      </c>
      <c r="AX171" s="11" t="s">
        <v>72</v>
      </c>
      <c r="AY171" s="179" t="s">
        <v>122</v>
      </c>
    </row>
    <row r="172" spans="1:65" s="13" customFormat="1" ht="11.25">
      <c r="B172" s="190"/>
      <c r="C172" s="191"/>
      <c r="D172" s="164" t="s">
        <v>132</v>
      </c>
      <c r="E172" s="192" t="s">
        <v>19</v>
      </c>
      <c r="F172" s="193" t="s">
        <v>138</v>
      </c>
      <c r="G172" s="191"/>
      <c r="H172" s="194">
        <v>2382.9</v>
      </c>
      <c r="I172" s="195"/>
      <c r="J172" s="191"/>
      <c r="K172" s="191"/>
      <c r="L172" s="196"/>
      <c r="M172" s="197"/>
      <c r="N172" s="198"/>
      <c r="O172" s="198"/>
      <c r="P172" s="198"/>
      <c r="Q172" s="198"/>
      <c r="R172" s="198"/>
      <c r="S172" s="198"/>
      <c r="T172" s="199"/>
      <c r="AT172" s="200" t="s">
        <v>132</v>
      </c>
      <c r="AU172" s="200" t="s">
        <v>72</v>
      </c>
      <c r="AV172" s="13" t="s">
        <v>121</v>
      </c>
      <c r="AW172" s="13" t="s">
        <v>33</v>
      </c>
      <c r="AX172" s="13" t="s">
        <v>80</v>
      </c>
      <c r="AY172" s="200" t="s">
        <v>122</v>
      </c>
    </row>
    <row r="173" spans="1:65" s="2" customFormat="1" ht="24.2" customHeight="1">
      <c r="A173" s="34"/>
      <c r="B173" s="35"/>
      <c r="C173" s="151" t="s">
        <v>167</v>
      </c>
      <c r="D173" s="151" t="s">
        <v>116</v>
      </c>
      <c r="E173" s="152" t="s">
        <v>223</v>
      </c>
      <c r="F173" s="153" t="s">
        <v>224</v>
      </c>
      <c r="G173" s="154" t="s">
        <v>225</v>
      </c>
      <c r="H173" s="155">
        <v>15.885999999999999</v>
      </c>
      <c r="I173" s="156"/>
      <c r="J173" s="157">
        <f>ROUND(I173*H173,2)</f>
        <v>0</v>
      </c>
      <c r="K173" s="153" t="s">
        <v>120</v>
      </c>
      <c r="L173" s="39"/>
      <c r="M173" s="158" t="s">
        <v>19</v>
      </c>
      <c r="N173" s="159" t="s">
        <v>43</v>
      </c>
      <c r="O173" s="64"/>
      <c r="P173" s="160">
        <f>O173*H173</f>
        <v>0</v>
      </c>
      <c r="Q173" s="160">
        <v>0</v>
      </c>
      <c r="R173" s="160">
        <f>Q173*H173</f>
        <v>0</v>
      </c>
      <c r="S173" s="160">
        <v>0</v>
      </c>
      <c r="T173" s="161">
        <f>S173*H173</f>
        <v>0</v>
      </c>
      <c r="U173" s="34"/>
      <c r="V173" s="34"/>
      <c r="W173" s="34"/>
      <c r="X173" s="34"/>
      <c r="Y173" s="34"/>
      <c r="Z173" s="34"/>
      <c r="AA173" s="34"/>
      <c r="AB173" s="34"/>
      <c r="AC173" s="34"/>
      <c r="AD173" s="34"/>
      <c r="AE173" s="34"/>
      <c r="AR173" s="162" t="s">
        <v>121</v>
      </c>
      <c r="AT173" s="162" t="s">
        <v>116</v>
      </c>
      <c r="AU173" s="162" t="s">
        <v>72</v>
      </c>
      <c r="AY173" s="17" t="s">
        <v>122</v>
      </c>
      <c r="BE173" s="163">
        <f>IF(N173="základní",J173,0)</f>
        <v>0</v>
      </c>
      <c r="BF173" s="163">
        <f>IF(N173="snížená",J173,0)</f>
        <v>0</v>
      </c>
      <c r="BG173" s="163">
        <f>IF(N173="zákl. přenesená",J173,0)</f>
        <v>0</v>
      </c>
      <c r="BH173" s="163">
        <f>IF(N173="sníž. přenesená",J173,0)</f>
        <v>0</v>
      </c>
      <c r="BI173" s="163">
        <f>IF(N173="nulová",J173,0)</f>
        <v>0</v>
      </c>
      <c r="BJ173" s="17" t="s">
        <v>80</v>
      </c>
      <c r="BK173" s="163">
        <f>ROUND(I173*H173,2)</f>
        <v>0</v>
      </c>
      <c r="BL173" s="17" t="s">
        <v>121</v>
      </c>
      <c r="BM173" s="162" t="s">
        <v>226</v>
      </c>
    </row>
    <row r="174" spans="1:65" s="2" customFormat="1" ht="19.5">
      <c r="A174" s="34"/>
      <c r="B174" s="35"/>
      <c r="C174" s="36"/>
      <c r="D174" s="164" t="s">
        <v>123</v>
      </c>
      <c r="E174" s="36"/>
      <c r="F174" s="165" t="s">
        <v>224</v>
      </c>
      <c r="G174" s="36"/>
      <c r="H174" s="36"/>
      <c r="I174" s="166"/>
      <c r="J174" s="36"/>
      <c r="K174" s="36"/>
      <c r="L174" s="39"/>
      <c r="M174" s="167"/>
      <c r="N174" s="168"/>
      <c r="O174" s="64"/>
      <c r="P174" s="64"/>
      <c r="Q174" s="64"/>
      <c r="R174" s="64"/>
      <c r="S174" s="64"/>
      <c r="T174" s="65"/>
      <c r="U174" s="34"/>
      <c r="V174" s="34"/>
      <c r="W174" s="34"/>
      <c r="X174" s="34"/>
      <c r="Y174" s="34"/>
      <c r="Z174" s="34"/>
      <c r="AA174" s="34"/>
      <c r="AB174" s="34"/>
      <c r="AC174" s="34"/>
      <c r="AD174" s="34"/>
      <c r="AE174" s="34"/>
      <c r="AT174" s="17" t="s">
        <v>123</v>
      </c>
      <c r="AU174" s="17" t="s">
        <v>72</v>
      </c>
    </row>
    <row r="175" spans="1:65" s="11" customFormat="1" ht="11.25">
      <c r="B175" s="169"/>
      <c r="C175" s="170"/>
      <c r="D175" s="164" t="s">
        <v>132</v>
      </c>
      <c r="E175" s="171" t="s">
        <v>19</v>
      </c>
      <c r="F175" s="172" t="s">
        <v>227</v>
      </c>
      <c r="G175" s="170"/>
      <c r="H175" s="173">
        <v>15.885999999999999</v>
      </c>
      <c r="I175" s="174"/>
      <c r="J175" s="170"/>
      <c r="K175" s="170"/>
      <c r="L175" s="175"/>
      <c r="M175" s="176"/>
      <c r="N175" s="177"/>
      <c r="O175" s="177"/>
      <c r="P175" s="177"/>
      <c r="Q175" s="177"/>
      <c r="R175" s="177"/>
      <c r="S175" s="177"/>
      <c r="T175" s="178"/>
      <c r="AT175" s="179" t="s">
        <v>132</v>
      </c>
      <c r="AU175" s="179" t="s">
        <v>72</v>
      </c>
      <c r="AV175" s="11" t="s">
        <v>82</v>
      </c>
      <c r="AW175" s="11" t="s">
        <v>33</v>
      </c>
      <c r="AX175" s="11" t="s">
        <v>72</v>
      </c>
      <c r="AY175" s="179" t="s">
        <v>122</v>
      </c>
    </row>
    <row r="176" spans="1:65" s="13" customFormat="1" ht="11.25">
      <c r="B176" s="190"/>
      <c r="C176" s="191"/>
      <c r="D176" s="164" t="s">
        <v>132</v>
      </c>
      <c r="E176" s="192" t="s">
        <v>19</v>
      </c>
      <c r="F176" s="193" t="s">
        <v>138</v>
      </c>
      <c r="G176" s="191"/>
      <c r="H176" s="194">
        <v>15.885999999999999</v>
      </c>
      <c r="I176" s="195"/>
      <c r="J176" s="191"/>
      <c r="K176" s="191"/>
      <c r="L176" s="196"/>
      <c r="M176" s="197"/>
      <c r="N176" s="198"/>
      <c r="O176" s="198"/>
      <c r="P176" s="198"/>
      <c r="Q176" s="198"/>
      <c r="R176" s="198"/>
      <c r="S176" s="198"/>
      <c r="T176" s="199"/>
      <c r="AT176" s="200" t="s">
        <v>132</v>
      </c>
      <c r="AU176" s="200" t="s">
        <v>72</v>
      </c>
      <c r="AV176" s="13" t="s">
        <v>121</v>
      </c>
      <c r="AW176" s="13" t="s">
        <v>33</v>
      </c>
      <c r="AX176" s="13" t="s">
        <v>80</v>
      </c>
      <c r="AY176" s="200" t="s">
        <v>122</v>
      </c>
    </row>
    <row r="177" spans="1:65" s="2" customFormat="1" ht="24.2" customHeight="1">
      <c r="A177" s="34"/>
      <c r="B177" s="35"/>
      <c r="C177" s="151" t="s">
        <v>228</v>
      </c>
      <c r="D177" s="151" t="s">
        <v>116</v>
      </c>
      <c r="E177" s="152" t="s">
        <v>229</v>
      </c>
      <c r="F177" s="153" t="s">
        <v>230</v>
      </c>
      <c r="G177" s="154" t="s">
        <v>225</v>
      </c>
      <c r="H177" s="155">
        <v>7.9429999999999996</v>
      </c>
      <c r="I177" s="156"/>
      <c r="J177" s="157">
        <f>ROUND(I177*H177,2)</f>
        <v>0</v>
      </c>
      <c r="K177" s="153" t="s">
        <v>120</v>
      </c>
      <c r="L177" s="39"/>
      <c r="M177" s="158" t="s">
        <v>19</v>
      </c>
      <c r="N177" s="159" t="s">
        <v>43</v>
      </c>
      <c r="O177" s="64"/>
      <c r="P177" s="160">
        <f>O177*H177</f>
        <v>0</v>
      </c>
      <c r="Q177" s="160">
        <v>0</v>
      </c>
      <c r="R177" s="160">
        <f>Q177*H177</f>
        <v>0</v>
      </c>
      <c r="S177" s="160">
        <v>0</v>
      </c>
      <c r="T177" s="161">
        <f>S177*H177</f>
        <v>0</v>
      </c>
      <c r="U177" s="34"/>
      <c r="V177" s="34"/>
      <c r="W177" s="34"/>
      <c r="X177" s="34"/>
      <c r="Y177" s="34"/>
      <c r="Z177" s="34"/>
      <c r="AA177" s="34"/>
      <c r="AB177" s="34"/>
      <c r="AC177" s="34"/>
      <c r="AD177" s="34"/>
      <c r="AE177" s="34"/>
      <c r="AR177" s="162" t="s">
        <v>121</v>
      </c>
      <c r="AT177" s="162" t="s">
        <v>116</v>
      </c>
      <c r="AU177" s="162" t="s">
        <v>72</v>
      </c>
      <c r="AY177" s="17" t="s">
        <v>122</v>
      </c>
      <c r="BE177" s="163">
        <f>IF(N177="základní",J177,0)</f>
        <v>0</v>
      </c>
      <c r="BF177" s="163">
        <f>IF(N177="snížená",J177,0)</f>
        <v>0</v>
      </c>
      <c r="BG177" s="163">
        <f>IF(N177="zákl. přenesená",J177,0)</f>
        <v>0</v>
      </c>
      <c r="BH177" s="163">
        <f>IF(N177="sníž. přenesená",J177,0)</f>
        <v>0</v>
      </c>
      <c r="BI177" s="163">
        <f>IF(N177="nulová",J177,0)</f>
        <v>0</v>
      </c>
      <c r="BJ177" s="17" t="s">
        <v>80</v>
      </c>
      <c r="BK177" s="163">
        <f>ROUND(I177*H177,2)</f>
        <v>0</v>
      </c>
      <c r="BL177" s="17" t="s">
        <v>121</v>
      </c>
      <c r="BM177" s="162" t="s">
        <v>231</v>
      </c>
    </row>
    <row r="178" spans="1:65" s="2" customFormat="1" ht="19.5">
      <c r="A178" s="34"/>
      <c r="B178" s="35"/>
      <c r="C178" s="36"/>
      <c r="D178" s="164" t="s">
        <v>123</v>
      </c>
      <c r="E178" s="36"/>
      <c r="F178" s="165" t="s">
        <v>230</v>
      </c>
      <c r="G178" s="36"/>
      <c r="H178" s="36"/>
      <c r="I178" s="166"/>
      <c r="J178" s="36"/>
      <c r="K178" s="36"/>
      <c r="L178" s="39"/>
      <c r="M178" s="167"/>
      <c r="N178" s="168"/>
      <c r="O178" s="64"/>
      <c r="P178" s="64"/>
      <c r="Q178" s="64"/>
      <c r="R178" s="64"/>
      <c r="S178" s="64"/>
      <c r="T178" s="65"/>
      <c r="U178" s="34"/>
      <c r="V178" s="34"/>
      <c r="W178" s="34"/>
      <c r="X178" s="34"/>
      <c r="Y178" s="34"/>
      <c r="Z178" s="34"/>
      <c r="AA178" s="34"/>
      <c r="AB178" s="34"/>
      <c r="AC178" s="34"/>
      <c r="AD178" s="34"/>
      <c r="AE178" s="34"/>
      <c r="AT178" s="17" t="s">
        <v>123</v>
      </c>
      <c r="AU178" s="17" t="s">
        <v>72</v>
      </c>
    </row>
    <row r="179" spans="1:65" s="11" customFormat="1" ht="11.25">
      <c r="B179" s="169"/>
      <c r="C179" s="170"/>
      <c r="D179" s="164" t="s">
        <v>132</v>
      </c>
      <c r="E179" s="171" t="s">
        <v>19</v>
      </c>
      <c r="F179" s="172" t="s">
        <v>232</v>
      </c>
      <c r="G179" s="170"/>
      <c r="H179" s="173">
        <v>7.9429999999999996</v>
      </c>
      <c r="I179" s="174"/>
      <c r="J179" s="170"/>
      <c r="K179" s="170"/>
      <c r="L179" s="175"/>
      <c r="M179" s="176"/>
      <c r="N179" s="177"/>
      <c r="O179" s="177"/>
      <c r="P179" s="177"/>
      <c r="Q179" s="177"/>
      <c r="R179" s="177"/>
      <c r="S179" s="177"/>
      <c r="T179" s="178"/>
      <c r="AT179" s="179" t="s">
        <v>132</v>
      </c>
      <c r="AU179" s="179" t="s">
        <v>72</v>
      </c>
      <c r="AV179" s="11" t="s">
        <v>82</v>
      </c>
      <c r="AW179" s="11" t="s">
        <v>33</v>
      </c>
      <c r="AX179" s="11" t="s">
        <v>72</v>
      </c>
      <c r="AY179" s="179" t="s">
        <v>122</v>
      </c>
    </row>
    <row r="180" spans="1:65" s="13" customFormat="1" ht="11.25">
      <c r="B180" s="190"/>
      <c r="C180" s="191"/>
      <c r="D180" s="164" t="s">
        <v>132</v>
      </c>
      <c r="E180" s="192" t="s">
        <v>19</v>
      </c>
      <c r="F180" s="193" t="s">
        <v>138</v>
      </c>
      <c r="G180" s="191"/>
      <c r="H180" s="194">
        <v>7.9429999999999996</v>
      </c>
      <c r="I180" s="195"/>
      <c r="J180" s="191"/>
      <c r="K180" s="191"/>
      <c r="L180" s="196"/>
      <c r="M180" s="197"/>
      <c r="N180" s="198"/>
      <c r="O180" s="198"/>
      <c r="P180" s="198"/>
      <c r="Q180" s="198"/>
      <c r="R180" s="198"/>
      <c r="S180" s="198"/>
      <c r="T180" s="199"/>
      <c r="AT180" s="200" t="s">
        <v>132</v>
      </c>
      <c r="AU180" s="200" t="s">
        <v>72</v>
      </c>
      <c r="AV180" s="13" t="s">
        <v>121</v>
      </c>
      <c r="AW180" s="13" t="s">
        <v>33</v>
      </c>
      <c r="AX180" s="13" t="s">
        <v>80</v>
      </c>
      <c r="AY180" s="200" t="s">
        <v>122</v>
      </c>
    </row>
    <row r="181" spans="1:65" s="2" customFormat="1" ht="24.2" customHeight="1">
      <c r="A181" s="34"/>
      <c r="B181" s="35"/>
      <c r="C181" s="151" t="s">
        <v>176</v>
      </c>
      <c r="D181" s="151" t="s">
        <v>116</v>
      </c>
      <c r="E181" s="152" t="s">
        <v>233</v>
      </c>
      <c r="F181" s="153" t="s">
        <v>234</v>
      </c>
      <c r="G181" s="154" t="s">
        <v>119</v>
      </c>
      <c r="H181" s="155">
        <v>668</v>
      </c>
      <c r="I181" s="156"/>
      <c r="J181" s="157">
        <f>ROUND(I181*H181,2)</f>
        <v>0</v>
      </c>
      <c r="K181" s="153" t="s">
        <v>120</v>
      </c>
      <c r="L181" s="39"/>
      <c r="M181" s="158" t="s">
        <v>19</v>
      </c>
      <c r="N181" s="159" t="s">
        <v>43</v>
      </c>
      <c r="O181" s="64"/>
      <c r="P181" s="160">
        <f>O181*H181</f>
        <v>0</v>
      </c>
      <c r="Q181" s="160">
        <v>0</v>
      </c>
      <c r="R181" s="160">
        <f>Q181*H181</f>
        <v>0</v>
      </c>
      <c r="S181" s="160">
        <v>0</v>
      </c>
      <c r="T181" s="161">
        <f>S181*H181</f>
        <v>0</v>
      </c>
      <c r="U181" s="34"/>
      <c r="V181" s="34"/>
      <c r="W181" s="34"/>
      <c r="X181" s="34"/>
      <c r="Y181" s="34"/>
      <c r="Z181" s="34"/>
      <c r="AA181" s="34"/>
      <c r="AB181" s="34"/>
      <c r="AC181" s="34"/>
      <c r="AD181" s="34"/>
      <c r="AE181" s="34"/>
      <c r="AR181" s="162" t="s">
        <v>121</v>
      </c>
      <c r="AT181" s="162" t="s">
        <v>116</v>
      </c>
      <c r="AU181" s="162" t="s">
        <v>72</v>
      </c>
      <c r="AY181" s="17" t="s">
        <v>122</v>
      </c>
      <c r="BE181" s="163">
        <f>IF(N181="základní",J181,0)</f>
        <v>0</v>
      </c>
      <c r="BF181" s="163">
        <f>IF(N181="snížená",J181,0)</f>
        <v>0</v>
      </c>
      <c r="BG181" s="163">
        <f>IF(N181="zákl. přenesená",J181,0)</f>
        <v>0</v>
      </c>
      <c r="BH181" s="163">
        <f>IF(N181="sníž. přenesená",J181,0)</f>
        <v>0</v>
      </c>
      <c r="BI181" s="163">
        <f>IF(N181="nulová",J181,0)</f>
        <v>0</v>
      </c>
      <c r="BJ181" s="17" t="s">
        <v>80</v>
      </c>
      <c r="BK181" s="163">
        <f>ROUND(I181*H181,2)</f>
        <v>0</v>
      </c>
      <c r="BL181" s="17" t="s">
        <v>121</v>
      </c>
      <c r="BM181" s="162" t="s">
        <v>235</v>
      </c>
    </row>
    <row r="182" spans="1:65" s="2" customFormat="1" ht="19.5">
      <c r="A182" s="34"/>
      <c r="B182" s="35"/>
      <c r="C182" s="36"/>
      <c r="D182" s="164" t="s">
        <v>123</v>
      </c>
      <c r="E182" s="36"/>
      <c r="F182" s="165" t="s">
        <v>234</v>
      </c>
      <c r="G182" s="36"/>
      <c r="H182" s="36"/>
      <c r="I182" s="166"/>
      <c r="J182" s="36"/>
      <c r="K182" s="36"/>
      <c r="L182" s="39"/>
      <c r="M182" s="167"/>
      <c r="N182" s="168"/>
      <c r="O182" s="64"/>
      <c r="P182" s="64"/>
      <c r="Q182" s="64"/>
      <c r="R182" s="64"/>
      <c r="S182" s="64"/>
      <c r="T182" s="65"/>
      <c r="U182" s="34"/>
      <c r="V182" s="34"/>
      <c r="W182" s="34"/>
      <c r="X182" s="34"/>
      <c r="Y182" s="34"/>
      <c r="Z182" s="34"/>
      <c r="AA182" s="34"/>
      <c r="AB182" s="34"/>
      <c r="AC182" s="34"/>
      <c r="AD182" s="34"/>
      <c r="AE182" s="34"/>
      <c r="AT182" s="17" t="s">
        <v>123</v>
      </c>
      <c r="AU182" s="17" t="s">
        <v>72</v>
      </c>
    </row>
    <row r="183" spans="1:65" s="11" customFormat="1" ht="22.5">
      <c r="B183" s="169"/>
      <c r="C183" s="170"/>
      <c r="D183" s="164" t="s">
        <v>132</v>
      </c>
      <c r="E183" s="171" t="s">
        <v>19</v>
      </c>
      <c r="F183" s="172" t="s">
        <v>236</v>
      </c>
      <c r="G183" s="170"/>
      <c r="H183" s="173">
        <v>64</v>
      </c>
      <c r="I183" s="174"/>
      <c r="J183" s="170"/>
      <c r="K183" s="170"/>
      <c r="L183" s="175"/>
      <c r="M183" s="176"/>
      <c r="N183" s="177"/>
      <c r="O183" s="177"/>
      <c r="P183" s="177"/>
      <c r="Q183" s="177"/>
      <c r="R183" s="177"/>
      <c r="S183" s="177"/>
      <c r="T183" s="178"/>
      <c r="AT183" s="179" t="s">
        <v>132</v>
      </c>
      <c r="AU183" s="179" t="s">
        <v>72</v>
      </c>
      <c r="AV183" s="11" t="s">
        <v>82</v>
      </c>
      <c r="AW183" s="11" t="s">
        <v>33</v>
      </c>
      <c r="AX183" s="11" t="s">
        <v>72</v>
      </c>
      <c r="AY183" s="179" t="s">
        <v>122</v>
      </c>
    </row>
    <row r="184" spans="1:65" s="11" customFormat="1" ht="22.5">
      <c r="B184" s="169"/>
      <c r="C184" s="170"/>
      <c r="D184" s="164" t="s">
        <v>132</v>
      </c>
      <c r="E184" s="171" t="s">
        <v>19</v>
      </c>
      <c r="F184" s="172" t="s">
        <v>237</v>
      </c>
      <c r="G184" s="170"/>
      <c r="H184" s="173">
        <v>604</v>
      </c>
      <c r="I184" s="174"/>
      <c r="J184" s="170"/>
      <c r="K184" s="170"/>
      <c r="L184" s="175"/>
      <c r="M184" s="176"/>
      <c r="N184" s="177"/>
      <c r="O184" s="177"/>
      <c r="P184" s="177"/>
      <c r="Q184" s="177"/>
      <c r="R184" s="177"/>
      <c r="S184" s="177"/>
      <c r="T184" s="178"/>
      <c r="AT184" s="179" t="s">
        <v>132</v>
      </c>
      <c r="AU184" s="179" t="s">
        <v>72</v>
      </c>
      <c r="AV184" s="11" t="s">
        <v>82</v>
      </c>
      <c r="AW184" s="11" t="s">
        <v>33</v>
      </c>
      <c r="AX184" s="11" t="s">
        <v>72</v>
      </c>
      <c r="AY184" s="179" t="s">
        <v>122</v>
      </c>
    </row>
    <row r="185" spans="1:65" s="13" customFormat="1" ht="11.25">
      <c r="B185" s="190"/>
      <c r="C185" s="191"/>
      <c r="D185" s="164" t="s">
        <v>132</v>
      </c>
      <c r="E185" s="192" t="s">
        <v>19</v>
      </c>
      <c r="F185" s="193" t="s">
        <v>138</v>
      </c>
      <c r="G185" s="191"/>
      <c r="H185" s="194">
        <v>668</v>
      </c>
      <c r="I185" s="195"/>
      <c r="J185" s="191"/>
      <c r="K185" s="191"/>
      <c r="L185" s="196"/>
      <c r="M185" s="197"/>
      <c r="N185" s="198"/>
      <c r="O185" s="198"/>
      <c r="P185" s="198"/>
      <c r="Q185" s="198"/>
      <c r="R185" s="198"/>
      <c r="S185" s="198"/>
      <c r="T185" s="199"/>
      <c r="AT185" s="200" t="s">
        <v>132</v>
      </c>
      <c r="AU185" s="200" t="s">
        <v>72</v>
      </c>
      <c r="AV185" s="13" t="s">
        <v>121</v>
      </c>
      <c r="AW185" s="13" t="s">
        <v>33</v>
      </c>
      <c r="AX185" s="13" t="s">
        <v>80</v>
      </c>
      <c r="AY185" s="200" t="s">
        <v>122</v>
      </c>
    </row>
    <row r="186" spans="1:65" s="2" customFormat="1" ht="24.2" customHeight="1">
      <c r="A186" s="34"/>
      <c r="B186" s="35"/>
      <c r="C186" s="151" t="s">
        <v>7</v>
      </c>
      <c r="D186" s="151" t="s">
        <v>116</v>
      </c>
      <c r="E186" s="152" t="s">
        <v>238</v>
      </c>
      <c r="F186" s="153" t="s">
        <v>239</v>
      </c>
      <c r="G186" s="154" t="s">
        <v>119</v>
      </c>
      <c r="H186" s="155">
        <v>64</v>
      </c>
      <c r="I186" s="156"/>
      <c r="J186" s="157">
        <f>ROUND(I186*H186,2)</f>
        <v>0</v>
      </c>
      <c r="K186" s="153" t="s">
        <v>120</v>
      </c>
      <c r="L186" s="39"/>
      <c r="M186" s="158" t="s">
        <v>19</v>
      </c>
      <c r="N186" s="159" t="s">
        <v>43</v>
      </c>
      <c r="O186" s="64"/>
      <c r="P186" s="160">
        <f>O186*H186</f>
        <v>0</v>
      </c>
      <c r="Q186" s="160">
        <v>0</v>
      </c>
      <c r="R186" s="160">
        <f>Q186*H186</f>
        <v>0</v>
      </c>
      <c r="S186" s="160">
        <v>0</v>
      </c>
      <c r="T186" s="161">
        <f>S186*H186</f>
        <v>0</v>
      </c>
      <c r="U186" s="34"/>
      <c r="V186" s="34"/>
      <c r="W186" s="34"/>
      <c r="X186" s="34"/>
      <c r="Y186" s="34"/>
      <c r="Z186" s="34"/>
      <c r="AA186" s="34"/>
      <c r="AB186" s="34"/>
      <c r="AC186" s="34"/>
      <c r="AD186" s="34"/>
      <c r="AE186" s="34"/>
      <c r="AR186" s="162" t="s">
        <v>121</v>
      </c>
      <c r="AT186" s="162" t="s">
        <v>116</v>
      </c>
      <c r="AU186" s="162" t="s">
        <v>72</v>
      </c>
      <c r="AY186" s="17" t="s">
        <v>122</v>
      </c>
      <c r="BE186" s="163">
        <f>IF(N186="základní",J186,0)</f>
        <v>0</v>
      </c>
      <c r="BF186" s="163">
        <f>IF(N186="snížená",J186,0)</f>
        <v>0</v>
      </c>
      <c r="BG186" s="163">
        <f>IF(N186="zákl. přenesená",J186,0)</f>
        <v>0</v>
      </c>
      <c r="BH186" s="163">
        <f>IF(N186="sníž. přenesená",J186,0)</f>
        <v>0</v>
      </c>
      <c r="BI186" s="163">
        <f>IF(N186="nulová",J186,0)</f>
        <v>0</v>
      </c>
      <c r="BJ186" s="17" t="s">
        <v>80</v>
      </c>
      <c r="BK186" s="163">
        <f>ROUND(I186*H186,2)</f>
        <v>0</v>
      </c>
      <c r="BL186" s="17" t="s">
        <v>121</v>
      </c>
      <c r="BM186" s="162" t="s">
        <v>240</v>
      </c>
    </row>
    <row r="187" spans="1:65" s="2" customFormat="1" ht="19.5">
      <c r="A187" s="34"/>
      <c r="B187" s="35"/>
      <c r="C187" s="36"/>
      <c r="D187" s="164" t="s">
        <v>123</v>
      </c>
      <c r="E187" s="36"/>
      <c r="F187" s="165" t="s">
        <v>239</v>
      </c>
      <c r="G187" s="36"/>
      <c r="H187" s="36"/>
      <c r="I187" s="166"/>
      <c r="J187" s="36"/>
      <c r="K187" s="36"/>
      <c r="L187" s="39"/>
      <c r="M187" s="167"/>
      <c r="N187" s="168"/>
      <c r="O187" s="64"/>
      <c r="P187" s="64"/>
      <c r="Q187" s="64"/>
      <c r="R187" s="64"/>
      <c r="S187" s="64"/>
      <c r="T187" s="65"/>
      <c r="U187" s="34"/>
      <c r="V187" s="34"/>
      <c r="W187" s="34"/>
      <c r="X187" s="34"/>
      <c r="Y187" s="34"/>
      <c r="Z187" s="34"/>
      <c r="AA187" s="34"/>
      <c r="AB187" s="34"/>
      <c r="AC187" s="34"/>
      <c r="AD187" s="34"/>
      <c r="AE187" s="34"/>
      <c r="AT187" s="17" t="s">
        <v>123</v>
      </c>
      <c r="AU187" s="17" t="s">
        <v>72</v>
      </c>
    </row>
    <row r="188" spans="1:65" s="11" customFormat="1" ht="22.5">
      <c r="B188" s="169"/>
      <c r="C188" s="170"/>
      <c r="D188" s="164" t="s">
        <v>132</v>
      </c>
      <c r="E188" s="171" t="s">
        <v>19</v>
      </c>
      <c r="F188" s="172" t="s">
        <v>241</v>
      </c>
      <c r="G188" s="170"/>
      <c r="H188" s="173">
        <v>64</v>
      </c>
      <c r="I188" s="174"/>
      <c r="J188" s="170"/>
      <c r="K188" s="170"/>
      <c r="L188" s="175"/>
      <c r="M188" s="176"/>
      <c r="N188" s="177"/>
      <c r="O188" s="177"/>
      <c r="P188" s="177"/>
      <c r="Q188" s="177"/>
      <c r="R188" s="177"/>
      <c r="S188" s="177"/>
      <c r="T188" s="178"/>
      <c r="AT188" s="179" t="s">
        <v>132</v>
      </c>
      <c r="AU188" s="179" t="s">
        <v>72</v>
      </c>
      <c r="AV188" s="11" t="s">
        <v>82</v>
      </c>
      <c r="AW188" s="11" t="s">
        <v>33</v>
      </c>
      <c r="AX188" s="11" t="s">
        <v>72</v>
      </c>
      <c r="AY188" s="179" t="s">
        <v>122</v>
      </c>
    </row>
    <row r="189" spans="1:65" s="13" customFormat="1" ht="11.25">
      <c r="B189" s="190"/>
      <c r="C189" s="191"/>
      <c r="D189" s="164" t="s">
        <v>132</v>
      </c>
      <c r="E189" s="192" t="s">
        <v>19</v>
      </c>
      <c r="F189" s="193" t="s">
        <v>138</v>
      </c>
      <c r="G189" s="191"/>
      <c r="H189" s="194">
        <v>64</v>
      </c>
      <c r="I189" s="195"/>
      <c r="J189" s="191"/>
      <c r="K189" s="191"/>
      <c r="L189" s="196"/>
      <c r="M189" s="197"/>
      <c r="N189" s="198"/>
      <c r="O189" s="198"/>
      <c r="P189" s="198"/>
      <c r="Q189" s="198"/>
      <c r="R189" s="198"/>
      <c r="S189" s="198"/>
      <c r="T189" s="199"/>
      <c r="AT189" s="200" t="s">
        <v>132</v>
      </c>
      <c r="AU189" s="200" t="s">
        <v>72</v>
      </c>
      <c r="AV189" s="13" t="s">
        <v>121</v>
      </c>
      <c r="AW189" s="13" t="s">
        <v>33</v>
      </c>
      <c r="AX189" s="13" t="s">
        <v>80</v>
      </c>
      <c r="AY189" s="200" t="s">
        <v>122</v>
      </c>
    </row>
    <row r="190" spans="1:65" s="2" customFormat="1" ht="37.9" customHeight="1">
      <c r="A190" s="34"/>
      <c r="B190" s="35"/>
      <c r="C190" s="151" t="s">
        <v>182</v>
      </c>
      <c r="D190" s="151" t="s">
        <v>116</v>
      </c>
      <c r="E190" s="152" t="s">
        <v>242</v>
      </c>
      <c r="F190" s="153" t="s">
        <v>243</v>
      </c>
      <c r="G190" s="154" t="s">
        <v>175</v>
      </c>
      <c r="H190" s="155">
        <v>16006</v>
      </c>
      <c r="I190" s="156"/>
      <c r="J190" s="157">
        <f>ROUND(I190*H190,2)</f>
        <v>0</v>
      </c>
      <c r="K190" s="153" t="s">
        <v>120</v>
      </c>
      <c r="L190" s="39"/>
      <c r="M190" s="158" t="s">
        <v>19</v>
      </c>
      <c r="N190" s="159" t="s">
        <v>43</v>
      </c>
      <c r="O190" s="64"/>
      <c r="P190" s="160">
        <f>O190*H190</f>
        <v>0</v>
      </c>
      <c r="Q190" s="160">
        <v>0</v>
      </c>
      <c r="R190" s="160">
        <f>Q190*H190</f>
        <v>0</v>
      </c>
      <c r="S190" s="160">
        <v>0</v>
      </c>
      <c r="T190" s="161">
        <f>S190*H190</f>
        <v>0</v>
      </c>
      <c r="U190" s="34"/>
      <c r="V190" s="34"/>
      <c r="W190" s="34"/>
      <c r="X190" s="34"/>
      <c r="Y190" s="34"/>
      <c r="Z190" s="34"/>
      <c r="AA190" s="34"/>
      <c r="AB190" s="34"/>
      <c r="AC190" s="34"/>
      <c r="AD190" s="34"/>
      <c r="AE190" s="34"/>
      <c r="AR190" s="162" t="s">
        <v>121</v>
      </c>
      <c r="AT190" s="162" t="s">
        <v>116</v>
      </c>
      <c r="AU190" s="162" t="s">
        <v>72</v>
      </c>
      <c r="AY190" s="17" t="s">
        <v>122</v>
      </c>
      <c r="BE190" s="163">
        <f>IF(N190="základní",J190,0)</f>
        <v>0</v>
      </c>
      <c r="BF190" s="163">
        <f>IF(N190="snížená",J190,0)</f>
        <v>0</v>
      </c>
      <c r="BG190" s="163">
        <f>IF(N190="zákl. přenesená",J190,0)</f>
        <v>0</v>
      </c>
      <c r="BH190" s="163">
        <f>IF(N190="sníž. přenesená",J190,0)</f>
        <v>0</v>
      </c>
      <c r="BI190" s="163">
        <f>IF(N190="nulová",J190,0)</f>
        <v>0</v>
      </c>
      <c r="BJ190" s="17" t="s">
        <v>80</v>
      </c>
      <c r="BK190" s="163">
        <f>ROUND(I190*H190,2)</f>
        <v>0</v>
      </c>
      <c r="BL190" s="17" t="s">
        <v>121</v>
      </c>
      <c r="BM190" s="162" t="s">
        <v>244</v>
      </c>
    </row>
    <row r="191" spans="1:65" s="2" customFormat="1" ht="19.5">
      <c r="A191" s="34"/>
      <c r="B191" s="35"/>
      <c r="C191" s="36"/>
      <c r="D191" s="164" t="s">
        <v>123</v>
      </c>
      <c r="E191" s="36"/>
      <c r="F191" s="165" t="s">
        <v>243</v>
      </c>
      <c r="G191" s="36"/>
      <c r="H191" s="36"/>
      <c r="I191" s="166"/>
      <c r="J191" s="36"/>
      <c r="K191" s="36"/>
      <c r="L191" s="39"/>
      <c r="M191" s="167"/>
      <c r="N191" s="168"/>
      <c r="O191" s="64"/>
      <c r="P191" s="64"/>
      <c r="Q191" s="64"/>
      <c r="R191" s="64"/>
      <c r="S191" s="64"/>
      <c r="T191" s="65"/>
      <c r="U191" s="34"/>
      <c r="V191" s="34"/>
      <c r="W191" s="34"/>
      <c r="X191" s="34"/>
      <c r="Y191" s="34"/>
      <c r="Z191" s="34"/>
      <c r="AA191" s="34"/>
      <c r="AB191" s="34"/>
      <c r="AC191" s="34"/>
      <c r="AD191" s="34"/>
      <c r="AE191" s="34"/>
      <c r="AT191" s="17" t="s">
        <v>123</v>
      </c>
      <c r="AU191" s="17" t="s">
        <v>72</v>
      </c>
    </row>
    <row r="192" spans="1:65" s="11" customFormat="1" ht="11.25">
      <c r="B192" s="169"/>
      <c r="C192" s="170"/>
      <c r="D192" s="164" t="s">
        <v>132</v>
      </c>
      <c r="E192" s="171" t="s">
        <v>19</v>
      </c>
      <c r="F192" s="172" t="s">
        <v>245</v>
      </c>
      <c r="G192" s="170"/>
      <c r="H192" s="173">
        <v>16006</v>
      </c>
      <c r="I192" s="174"/>
      <c r="J192" s="170"/>
      <c r="K192" s="170"/>
      <c r="L192" s="175"/>
      <c r="M192" s="176"/>
      <c r="N192" s="177"/>
      <c r="O192" s="177"/>
      <c r="P192" s="177"/>
      <c r="Q192" s="177"/>
      <c r="R192" s="177"/>
      <c r="S192" s="177"/>
      <c r="T192" s="178"/>
      <c r="AT192" s="179" t="s">
        <v>132</v>
      </c>
      <c r="AU192" s="179" t="s">
        <v>72</v>
      </c>
      <c r="AV192" s="11" t="s">
        <v>82</v>
      </c>
      <c r="AW192" s="11" t="s">
        <v>33</v>
      </c>
      <c r="AX192" s="11" t="s">
        <v>72</v>
      </c>
      <c r="AY192" s="179" t="s">
        <v>122</v>
      </c>
    </row>
    <row r="193" spans="1:65" s="13" customFormat="1" ht="11.25">
      <c r="B193" s="190"/>
      <c r="C193" s="191"/>
      <c r="D193" s="164" t="s">
        <v>132</v>
      </c>
      <c r="E193" s="192" t="s">
        <v>19</v>
      </c>
      <c r="F193" s="193" t="s">
        <v>138</v>
      </c>
      <c r="G193" s="191"/>
      <c r="H193" s="194">
        <v>16006</v>
      </c>
      <c r="I193" s="195"/>
      <c r="J193" s="191"/>
      <c r="K193" s="191"/>
      <c r="L193" s="196"/>
      <c r="M193" s="197"/>
      <c r="N193" s="198"/>
      <c r="O193" s="198"/>
      <c r="P193" s="198"/>
      <c r="Q193" s="198"/>
      <c r="R193" s="198"/>
      <c r="S193" s="198"/>
      <c r="T193" s="199"/>
      <c r="AT193" s="200" t="s">
        <v>132</v>
      </c>
      <c r="AU193" s="200" t="s">
        <v>72</v>
      </c>
      <c r="AV193" s="13" t="s">
        <v>121</v>
      </c>
      <c r="AW193" s="13" t="s">
        <v>33</v>
      </c>
      <c r="AX193" s="13" t="s">
        <v>80</v>
      </c>
      <c r="AY193" s="200" t="s">
        <v>122</v>
      </c>
    </row>
    <row r="194" spans="1:65" s="2" customFormat="1" ht="37.9" customHeight="1">
      <c r="A194" s="34"/>
      <c r="B194" s="35"/>
      <c r="C194" s="151" t="s">
        <v>246</v>
      </c>
      <c r="D194" s="151" t="s">
        <v>116</v>
      </c>
      <c r="E194" s="152" t="s">
        <v>247</v>
      </c>
      <c r="F194" s="153" t="s">
        <v>248</v>
      </c>
      <c r="G194" s="154" t="s">
        <v>175</v>
      </c>
      <c r="H194" s="155">
        <v>16006</v>
      </c>
      <c r="I194" s="156"/>
      <c r="J194" s="157">
        <f>ROUND(I194*H194,2)</f>
        <v>0</v>
      </c>
      <c r="K194" s="153" t="s">
        <v>120</v>
      </c>
      <c r="L194" s="39"/>
      <c r="M194" s="158" t="s">
        <v>19</v>
      </c>
      <c r="N194" s="159" t="s">
        <v>43</v>
      </c>
      <c r="O194" s="64"/>
      <c r="P194" s="160">
        <f>O194*H194</f>
        <v>0</v>
      </c>
      <c r="Q194" s="160">
        <v>0</v>
      </c>
      <c r="R194" s="160">
        <f>Q194*H194</f>
        <v>0</v>
      </c>
      <c r="S194" s="160">
        <v>0</v>
      </c>
      <c r="T194" s="161">
        <f>S194*H194</f>
        <v>0</v>
      </c>
      <c r="U194" s="34"/>
      <c r="V194" s="34"/>
      <c r="W194" s="34"/>
      <c r="X194" s="34"/>
      <c r="Y194" s="34"/>
      <c r="Z194" s="34"/>
      <c r="AA194" s="34"/>
      <c r="AB194" s="34"/>
      <c r="AC194" s="34"/>
      <c r="AD194" s="34"/>
      <c r="AE194" s="34"/>
      <c r="AR194" s="162" t="s">
        <v>121</v>
      </c>
      <c r="AT194" s="162" t="s">
        <v>116</v>
      </c>
      <c r="AU194" s="162" t="s">
        <v>72</v>
      </c>
      <c r="AY194" s="17" t="s">
        <v>122</v>
      </c>
      <c r="BE194" s="163">
        <f>IF(N194="základní",J194,0)</f>
        <v>0</v>
      </c>
      <c r="BF194" s="163">
        <f>IF(N194="snížená",J194,0)</f>
        <v>0</v>
      </c>
      <c r="BG194" s="163">
        <f>IF(N194="zákl. přenesená",J194,0)</f>
        <v>0</v>
      </c>
      <c r="BH194" s="163">
        <f>IF(N194="sníž. přenesená",J194,0)</f>
        <v>0</v>
      </c>
      <c r="BI194" s="163">
        <f>IF(N194="nulová",J194,0)</f>
        <v>0</v>
      </c>
      <c r="BJ194" s="17" t="s">
        <v>80</v>
      </c>
      <c r="BK194" s="163">
        <f>ROUND(I194*H194,2)</f>
        <v>0</v>
      </c>
      <c r="BL194" s="17" t="s">
        <v>121</v>
      </c>
      <c r="BM194" s="162" t="s">
        <v>249</v>
      </c>
    </row>
    <row r="195" spans="1:65" s="2" customFormat="1" ht="19.5">
      <c r="A195" s="34"/>
      <c r="B195" s="35"/>
      <c r="C195" s="36"/>
      <c r="D195" s="164" t="s">
        <v>123</v>
      </c>
      <c r="E195" s="36"/>
      <c r="F195" s="165" t="s">
        <v>248</v>
      </c>
      <c r="G195" s="36"/>
      <c r="H195" s="36"/>
      <c r="I195" s="166"/>
      <c r="J195" s="36"/>
      <c r="K195" s="36"/>
      <c r="L195" s="39"/>
      <c r="M195" s="167"/>
      <c r="N195" s="168"/>
      <c r="O195" s="64"/>
      <c r="P195" s="64"/>
      <c r="Q195" s="64"/>
      <c r="R195" s="64"/>
      <c r="S195" s="64"/>
      <c r="T195" s="65"/>
      <c r="U195" s="34"/>
      <c r="V195" s="34"/>
      <c r="W195" s="34"/>
      <c r="X195" s="34"/>
      <c r="Y195" s="34"/>
      <c r="Z195" s="34"/>
      <c r="AA195" s="34"/>
      <c r="AB195" s="34"/>
      <c r="AC195" s="34"/>
      <c r="AD195" s="34"/>
      <c r="AE195" s="34"/>
      <c r="AT195" s="17" t="s">
        <v>123</v>
      </c>
      <c r="AU195" s="17" t="s">
        <v>72</v>
      </c>
    </row>
    <row r="196" spans="1:65" s="11" customFormat="1" ht="11.25">
      <c r="B196" s="169"/>
      <c r="C196" s="170"/>
      <c r="D196" s="164" t="s">
        <v>132</v>
      </c>
      <c r="E196" s="171" t="s">
        <v>19</v>
      </c>
      <c r="F196" s="172" t="s">
        <v>245</v>
      </c>
      <c r="G196" s="170"/>
      <c r="H196" s="173">
        <v>16006</v>
      </c>
      <c r="I196" s="174"/>
      <c r="J196" s="170"/>
      <c r="K196" s="170"/>
      <c r="L196" s="175"/>
      <c r="M196" s="176"/>
      <c r="N196" s="177"/>
      <c r="O196" s="177"/>
      <c r="P196" s="177"/>
      <c r="Q196" s="177"/>
      <c r="R196" s="177"/>
      <c r="S196" s="177"/>
      <c r="T196" s="178"/>
      <c r="AT196" s="179" t="s">
        <v>132</v>
      </c>
      <c r="AU196" s="179" t="s">
        <v>72</v>
      </c>
      <c r="AV196" s="11" t="s">
        <v>82</v>
      </c>
      <c r="AW196" s="11" t="s">
        <v>33</v>
      </c>
      <c r="AX196" s="11" t="s">
        <v>72</v>
      </c>
      <c r="AY196" s="179" t="s">
        <v>122</v>
      </c>
    </row>
    <row r="197" spans="1:65" s="13" customFormat="1" ht="11.25">
      <c r="B197" s="190"/>
      <c r="C197" s="191"/>
      <c r="D197" s="164" t="s">
        <v>132</v>
      </c>
      <c r="E197" s="192" t="s">
        <v>19</v>
      </c>
      <c r="F197" s="193" t="s">
        <v>138</v>
      </c>
      <c r="G197" s="191"/>
      <c r="H197" s="194">
        <v>16006</v>
      </c>
      <c r="I197" s="195"/>
      <c r="J197" s="191"/>
      <c r="K197" s="191"/>
      <c r="L197" s="196"/>
      <c r="M197" s="197"/>
      <c r="N197" s="198"/>
      <c r="O197" s="198"/>
      <c r="P197" s="198"/>
      <c r="Q197" s="198"/>
      <c r="R197" s="198"/>
      <c r="S197" s="198"/>
      <c r="T197" s="199"/>
      <c r="AT197" s="200" t="s">
        <v>132</v>
      </c>
      <c r="AU197" s="200" t="s">
        <v>72</v>
      </c>
      <c r="AV197" s="13" t="s">
        <v>121</v>
      </c>
      <c r="AW197" s="13" t="s">
        <v>33</v>
      </c>
      <c r="AX197" s="13" t="s">
        <v>80</v>
      </c>
      <c r="AY197" s="200" t="s">
        <v>122</v>
      </c>
    </row>
    <row r="198" spans="1:65" s="2" customFormat="1" ht="24.2" customHeight="1">
      <c r="A198" s="34"/>
      <c r="B198" s="35"/>
      <c r="C198" s="151" t="s">
        <v>196</v>
      </c>
      <c r="D198" s="151" t="s">
        <v>116</v>
      </c>
      <c r="E198" s="152" t="s">
        <v>250</v>
      </c>
      <c r="F198" s="153" t="s">
        <v>251</v>
      </c>
      <c r="G198" s="154" t="s">
        <v>175</v>
      </c>
      <c r="H198" s="155">
        <v>1411</v>
      </c>
      <c r="I198" s="156"/>
      <c r="J198" s="157">
        <f>ROUND(I198*H198,2)</f>
        <v>0</v>
      </c>
      <c r="K198" s="153" t="s">
        <v>120</v>
      </c>
      <c r="L198" s="39"/>
      <c r="M198" s="158" t="s">
        <v>19</v>
      </c>
      <c r="N198" s="159" t="s">
        <v>43</v>
      </c>
      <c r="O198" s="64"/>
      <c r="P198" s="160">
        <f>O198*H198</f>
        <v>0</v>
      </c>
      <c r="Q198" s="160">
        <v>0</v>
      </c>
      <c r="R198" s="160">
        <f>Q198*H198</f>
        <v>0</v>
      </c>
      <c r="S198" s="160">
        <v>0</v>
      </c>
      <c r="T198" s="161">
        <f>S198*H198</f>
        <v>0</v>
      </c>
      <c r="U198" s="34"/>
      <c r="V198" s="34"/>
      <c r="W198" s="34"/>
      <c r="X198" s="34"/>
      <c r="Y198" s="34"/>
      <c r="Z198" s="34"/>
      <c r="AA198" s="34"/>
      <c r="AB198" s="34"/>
      <c r="AC198" s="34"/>
      <c r="AD198" s="34"/>
      <c r="AE198" s="34"/>
      <c r="AR198" s="162" t="s">
        <v>121</v>
      </c>
      <c r="AT198" s="162" t="s">
        <v>116</v>
      </c>
      <c r="AU198" s="162" t="s">
        <v>72</v>
      </c>
      <c r="AY198" s="17" t="s">
        <v>122</v>
      </c>
      <c r="BE198" s="163">
        <f>IF(N198="základní",J198,0)</f>
        <v>0</v>
      </c>
      <c r="BF198" s="163">
        <f>IF(N198="snížená",J198,0)</f>
        <v>0</v>
      </c>
      <c r="BG198" s="163">
        <f>IF(N198="zákl. přenesená",J198,0)</f>
        <v>0</v>
      </c>
      <c r="BH198" s="163">
        <f>IF(N198="sníž. přenesená",J198,0)</f>
        <v>0</v>
      </c>
      <c r="BI198" s="163">
        <f>IF(N198="nulová",J198,0)</f>
        <v>0</v>
      </c>
      <c r="BJ198" s="17" t="s">
        <v>80</v>
      </c>
      <c r="BK198" s="163">
        <f>ROUND(I198*H198,2)</f>
        <v>0</v>
      </c>
      <c r="BL198" s="17" t="s">
        <v>121</v>
      </c>
      <c r="BM198" s="162" t="s">
        <v>252</v>
      </c>
    </row>
    <row r="199" spans="1:65" s="2" customFormat="1" ht="19.5">
      <c r="A199" s="34"/>
      <c r="B199" s="35"/>
      <c r="C199" s="36"/>
      <c r="D199" s="164" t="s">
        <v>123</v>
      </c>
      <c r="E199" s="36"/>
      <c r="F199" s="165" t="s">
        <v>251</v>
      </c>
      <c r="G199" s="36"/>
      <c r="H199" s="36"/>
      <c r="I199" s="166"/>
      <c r="J199" s="36"/>
      <c r="K199" s="36"/>
      <c r="L199" s="39"/>
      <c r="M199" s="167"/>
      <c r="N199" s="168"/>
      <c r="O199" s="64"/>
      <c r="P199" s="64"/>
      <c r="Q199" s="64"/>
      <c r="R199" s="64"/>
      <c r="S199" s="64"/>
      <c r="T199" s="65"/>
      <c r="U199" s="34"/>
      <c r="V199" s="34"/>
      <c r="W199" s="34"/>
      <c r="X199" s="34"/>
      <c r="Y199" s="34"/>
      <c r="Z199" s="34"/>
      <c r="AA199" s="34"/>
      <c r="AB199" s="34"/>
      <c r="AC199" s="34"/>
      <c r="AD199" s="34"/>
      <c r="AE199" s="34"/>
      <c r="AT199" s="17" t="s">
        <v>123</v>
      </c>
      <c r="AU199" s="17" t="s">
        <v>72</v>
      </c>
    </row>
    <row r="200" spans="1:65" s="11" customFormat="1" ht="11.25">
      <c r="B200" s="169"/>
      <c r="C200" s="170"/>
      <c r="D200" s="164" t="s">
        <v>132</v>
      </c>
      <c r="E200" s="171" t="s">
        <v>19</v>
      </c>
      <c r="F200" s="172" t="s">
        <v>253</v>
      </c>
      <c r="G200" s="170"/>
      <c r="H200" s="173">
        <v>1411</v>
      </c>
      <c r="I200" s="174"/>
      <c r="J200" s="170"/>
      <c r="K200" s="170"/>
      <c r="L200" s="175"/>
      <c r="M200" s="176"/>
      <c r="N200" s="177"/>
      <c r="O200" s="177"/>
      <c r="P200" s="177"/>
      <c r="Q200" s="177"/>
      <c r="R200" s="177"/>
      <c r="S200" s="177"/>
      <c r="T200" s="178"/>
      <c r="AT200" s="179" t="s">
        <v>132</v>
      </c>
      <c r="AU200" s="179" t="s">
        <v>72</v>
      </c>
      <c r="AV200" s="11" t="s">
        <v>82</v>
      </c>
      <c r="AW200" s="11" t="s">
        <v>33</v>
      </c>
      <c r="AX200" s="11" t="s">
        <v>72</v>
      </c>
      <c r="AY200" s="179" t="s">
        <v>122</v>
      </c>
    </row>
    <row r="201" spans="1:65" s="13" customFormat="1" ht="11.25">
      <c r="B201" s="190"/>
      <c r="C201" s="191"/>
      <c r="D201" s="164" t="s">
        <v>132</v>
      </c>
      <c r="E201" s="192" t="s">
        <v>19</v>
      </c>
      <c r="F201" s="193" t="s">
        <v>138</v>
      </c>
      <c r="G201" s="191"/>
      <c r="H201" s="194">
        <v>1411</v>
      </c>
      <c r="I201" s="195"/>
      <c r="J201" s="191"/>
      <c r="K201" s="191"/>
      <c r="L201" s="196"/>
      <c r="M201" s="197"/>
      <c r="N201" s="198"/>
      <c r="O201" s="198"/>
      <c r="P201" s="198"/>
      <c r="Q201" s="198"/>
      <c r="R201" s="198"/>
      <c r="S201" s="198"/>
      <c r="T201" s="199"/>
      <c r="AT201" s="200" t="s">
        <v>132</v>
      </c>
      <c r="AU201" s="200" t="s">
        <v>72</v>
      </c>
      <c r="AV201" s="13" t="s">
        <v>121</v>
      </c>
      <c r="AW201" s="13" t="s">
        <v>33</v>
      </c>
      <c r="AX201" s="13" t="s">
        <v>80</v>
      </c>
      <c r="AY201" s="200" t="s">
        <v>122</v>
      </c>
    </row>
    <row r="202" spans="1:65" s="2" customFormat="1" ht="16.5" customHeight="1">
      <c r="A202" s="34"/>
      <c r="B202" s="35"/>
      <c r="C202" s="151" t="s">
        <v>254</v>
      </c>
      <c r="D202" s="151" t="s">
        <v>116</v>
      </c>
      <c r="E202" s="152" t="s">
        <v>255</v>
      </c>
      <c r="F202" s="153" t="s">
        <v>256</v>
      </c>
      <c r="G202" s="154" t="s">
        <v>119</v>
      </c>
      <c r="H202" s="155">
        <v>247</v>
      </c>
      <c r="I202" s="156"/>
      <c r="J202" s="157">
        <f>ROUND(I202*H202,2)</f>
        <v>0</v>
      </c>
      <c r="K202" s="153" t="s">
        <v>120</v>
      </c>
      <c r="L202" s="39"/>
      <c r="M202" s="158" t="s">
        <v>19</v>
      </c>
      <c r="N202" s="159" t="s">
        <v>43</v>
      </c>
      <c r="O202" s="64"/>
      <c r="P202" s="160">
        <f>O202*H202</f>
        <v>0</v>
      </c>
      <c r="Q202" s="160">
        <v>0</v>
      </c>
      <c r="R202" s="160">
        <f>Q202*H202</f>
        <v>0</v>
      </c>
      <c r="S202" s="160">
        <v>0</v>
      </c>
      <c r="T202" s="161">
        <f>S202*H202</f>
        <v>0</v>
      </c>
      <c r="U202" s="34"/>
      <c r="V202" s="34"/>
      <c r="W202" s="34"/>
      <c r="X202" s="34"/>
      <c r="Y202" s="34"/>
      <c r="Z202" s="34"/>
      <c r="AA202" s="34"/>
      <c r="AB202" s="34"/>
      <c r="AC202" s="34"/>
      <c r="AD202" s="34"/>
      <c r="AE202" s="34"/>
      <c r="AR202" s="162" t="s">
        <v>121</v>
      </c>
      <c r="AT202" s="162" t="s">
        <v>116</v>
      </c>
      <c r="AU202" s="162" t="s">
        <v>72</v>
      </c>
      <c r="AY202" s="17" t="s">
        <v>122</v>
      </c>
      <c r="BE202" s="163">
        <f>IF(N202="základní",J202,0)</f>
        <v>0</v>
      </c>
      <c r="BF202" s="163">
        <f>IF(N202="snížená",J202,0)</f>
        <v>0</v>
      </c>
      <c r="BG202" s="163">
        <f>IF(N202="zákl. přenesená",J202,0)</f>
        <v>0</v>
      </c>
      <c r="BH202" s="163">
        <f>IF(N202="sníž. přenesená",J202,0)</f>
        <v>0</v>
      </c>
      <c r="BI202" s="163">
        <f>IF(N202="nulová",J202,0)</f>
        <v>0</v>
      </c>
      <c r="BJ202" s="17" t="s">
        <v>80</v>
      </c>
      <c r="BK202" s="163">
        <f>ROUND(I202*H202,2)</f>
        <v>0</v>
      </c>
      <c r="BL202" s="17" t="s">
        <v>121</v>
      </c>
      <c r="BM202" s="162" t="s">
        <v>257</v>
      </c>
    </row>
    <row r="203" spans="1:65" s="2" customFormat="1" ht="11.25">
      <c r="A203" s="34"/>
      <c r="B203" s="35"/>
      <c r="C203" s="36"/>
      <c r="D203" s="164" t="s">
        <v>123</v>
      </c>
      <c r="E203" s="36"/>
      <c r="F203" s="165" t="s">
        <v>256</v>
      </c>
      <c r="G203" s="36"/>
      <c r="H203" s="36"/>
      <c r="I203" s="166"/>
      <c r="J203" s="36"/>
      <c r="K203" s="36"/>
      <c r="L203" s="39"/>
      <c r="M203" s="167"/>
      <c r="N203" s="168"/>
      <c r="O203" s="64"/>
      <c r="P203" s="64"/>
      <c r="Q203" s="64"/>
      <c r="R203" s="64"/>
      <c r="S203" s="64"/>
      <c r="T203" s="65"/>
      <c r="U203" s="34"/>
      <c r="V203" s="34"/>
      <c r="W203" s="34"/>
      <c r="X203" s="34"/>
      <c r="Y203" s="34"/>
      <c r="Z203" s="34"/>
      <c r="AA203" s="34"/>
      <c r="AB203" s="34"/>
      <c r="AC203" s="34"/>
      <c r="AD203" s="34"/>
      <c r="AE203" s="34"/>
      <c r="AT203" s="17" t="s">
        <v>123</v>
      </c>
      <c r="AU203" s="17" t="s">
        <v>72</v>
      </c>
    </row>
    <row r="204" spans="1:65" s="11" customFormat="1" ht="11.25">
      <c r="B204" s="169"/>
      <c r="C204" s="170"/>
      <c r="D204" s="164" t="s">
        <v>132</v>
      </c>
      <c r="E204" s="171" t="s">
        <v>19</v>
      </c>
      <c r="F204" s="172" t="s">
        <v>258</v>
      </c>
      <c r="G204" s="170"/>
      <c r="H204" s="173">
        <v>247</v>
      </c>
      <c r="I204" s="174"/>
      <c r="J204" s="170"/>
      <c r="K204" s="170"/>
      <c r="L204" s="175"/>
      <c r="M204" s="176"/>
      <c r="N204" s="177"/>
      <c r="O204" s="177"/>
      <c r="P204" s="177"/>
      <c r="Q204" s="177"/>
      <c r="R204" s="177"/>
      <c r="S204" s="177"/>
      <c r="T204" s="178"/>
      <c r="AT204" s="179" t="s">
        <v>132</v>
      </c>
      <c r="AU204" s="179" t="s">
        <v>72</v>
      </c>
      <c r="AV204" s="11" t="s">
        <v>82</v>
      </c>
      <c r="AW204" s="11" t="s">
        <v>33</v>
      </c>
      <c r="AX204" s="11" t="s">
        <v>72</v>
      </c>
      <c r="AY204" s="179" t="s">
        <v>122</v>
      </c>
    </row>
    <row r="205" spans="1:65" s="13" customFormat="1" ht="11.25">
      <c r="B205" s="190"/>
      <c r="C205" s="191"/>
      <c r="D205" s="164" t="s">
        <v>132</v>
      </c>
      <c r="E205" s="192" t="s">
        <v>19</v>
      </c>
      <c r="F205" s="193" t="s">
        <v>138</v>
      </c>
      <c r="G205" s="191"/>
      <c r="H205" s="194">
        <v>247</v>
      </c>
      <c r="I205" s="195"/>
      <c r="J205" s="191"/>
      <c r="K205" s="191"/>
      <c r="L205" s="196"/>
      <c r="M205" s="197"/>
      <c r="N205" s="198"/>
      <c r="O205" s="198"/>
      <c r="P205" s="198"/>
      <c r="Q205" s="198"/>
      <c r="R205" s="198"/>
      <c r="S205" s="198"/>
      <c r="T205" s="199"/>
      <c r="AT205" s="200" t="s">
        <v>132</v>
      </c>
      <c r="AU205" s="200" t="s">
        <v>72</v>
      </c>
      <c r="AV205" s="13" t="s">
        <v>121</v>
      </c>
      <c r="AW205" s="13" t="s">
        <v>33</v>
      </c>
      <c r="AX205" s="13" t="s">
        <v>80</v>
      </c>
      <c r="AY205" s="200" t="s">
        <v>122</v>
      </c>
    </row>
    <row r="206" spans="1:65" s="2" customFormat="1" ht="24.2" customHeight="1">
      <c r="A206" s="34"/>
      <c r="B206" s="35"/>
      <c r="C206" s="151" t="s">
        <v>201</v>
      </c>
      <c r="D206" s="151" t="s">
        <v>116</v>
      </c>
      <c r="E206" s="152" t="s">
        <v>259</v>
      </c>
      <c r="F206" s="153" t="s">
        <v>260</v>
      </c>
      <c r="G206" s="154" t="s">
        <v>220</v>
      </c>
      <c r="H206" s="155">
        <v>1000</v>
      </c>
      <c r="I206" s="156"/>
      <c r="J206" s="157">
        <f>ROUND(I206*H206,2)</f>
        <v>0</v>
      </c>
      <c r="K206" s="153" t="s">
        <v>120</v>
      </c>
      <c r="L206" s="39"/>
      <c r="M206" s="158" t="s">
        <v>19</v>
      </c>
      <c r="N206" s="159" t="s">
        <v>43</v>
      </c>
      <c r="O206" s="64"/>
      <c r="P206" s="160">
        <f>O206*H206</f>
        <v>0</v>
      </c>
      <c r="Q206" s="160">
        <v>0</v>
      </c>
      <c r="R206" s="160">
        <f>Q206*H206</f>
        <v>0</v>
      </c>
      <c r="S206" s="160">
        <v>0</v>
      </c>
      <c r="T206" s="161">
        <f>S206*H206</f>
        <v>0</v>
      </c>
      <c r="U206" s="34"/>
      <c r="V206" s="34"/>
      <c r="W206" s="34"/>
      <c r="X206" s="34"/>
      <c r="Y206" s="34"/>
      <c r="Z206" s="34"/>
      <c r="AA206" s="34"/>
      <c r="AB206" s="34"/>
      <c r="AC206" s="34"/>
      <c r="AD206" s="34"/>
      <c r="AE206" s="34"/>
      <c r="AR206" s="162" t="s">
        <v>121</v>
      </c>
      <c r="AT206" s="162" t="s">
        <v>116</v>
      </c>
      <c r="AU206" s="162" t="s">
        <v>72</v>
      </c>
      <c r="AY206" s="17" t="s">
        <v>122</v>
      </c>
      <c r="BE206" s="163">
        <f>IF(N206="základní",J206,0)</f>
        <v>0</v>
      </c>
      <c r="BF206" s="163">
        <f>IF(N206="snížená",J206,0)</f>
        <v>0</v>
      </c>
      <c r="BG206" s="163">
        <f>IF(N206="zákl. přenesená",J206,0)</f>
        <v>0</v>
      </c>
      <c r="BH206" s="163">
        <f>IF(N206="sníž. přenesená",J206,0)</f>
        <v>0</v>
      </c>
      <c r="BI206" s="163">
        <f>IF(N206="nulová",J206,0)</f>
        <v>0</v>
      </c>
      <c r="BJ206" s="17" t="s">
        <v>80</v>
      </c>
      <c r="BK206" s="163">
        <f>ROUND(I206*H206,2)</f>
        <v>0</v>
      </c>
      <c r="BL206" s="17" t="s">
        <v>121</v>
      </c>
      <c r="BM206" s="162" t="s">
        <v>261</v>
      </c>
    </row>
    <row r="207" spans="1:65" s="2" customFormat="1" ht="19.5">
      <c r="A207" s="34"/>
      <c r="B207" s="35"/>
      <c r="C207" s="36"/>
      <c r="D207" s="164" t="s">
        <v>123</v>
      </c>
      <c r="E207" s="36"/>
      <c r="F207" s="165" t="s">
        <v>260</v>
      </c>
      <c r="G207" s="36"/>
      <c r="H207" s="36"/>
      <c r="I207" s="166"/>
      <c r="J207" s="36"/>
      <c r="K207" s="36"/>
      <c r="L207" s="39"/>
      <c r="M207" s="167"/>
      <c r="N207" s="168"/>
      <c r="O207" s="64"/>
      <c r="P207" s="64"/>
      <c r="Q207" s="64"/>
      <c r="R207" s="64"/>
      <c r="S207" s="64"/>
      <c r="T207" s="65"/>
      <c r="U207" s="34"/>
      <c r="V207" s="34"/>
      <c r="W207" s="34"/>
      <c r="X207" s="34"/>
      <c r="Y207" s="34"/>
      <c r="Z207" s="34"/>
      <c r="AA207" s="34"/>
      <c r="AB207" s="34"/>
      <c r="AC207" s="34"/>
      <c r="AD207" s="34"/>
      <c r="AE207" s="34"/>
      <c r="AT207" s="17" t="s">
        <v>123</v>
      </c>
      <c r="AU207" s="17" t="s">
        <v>72</v>
      </c>
    </row>
    <row r="208" spans="1:65" s="2" customFormat="1" ht="55.5" customHeight="1">
      <c r="A208" s="34"/>
      <c r="B208" s="35"/>
      <c r="C208" s="151" t="s">
        <v>262</v>
      </c>
      <c r="D208" s="151" t="s">
        <v>116</v>
      </c>
      <c r="E208" s="152" t="s">
        <v>139</v>
      </c>
      <c r="F208" s="153" t="s">
        <v>140</v>
      </c>
      <c r="G208" s="154" t="s">
        <v>141</v>
      </c>
      <c r="H208" s="155">
        <v>1500</v>
      </c>
      <c r="I208" s="156"/>
      <c r="J208" s="157">
        <f>ROUND(I208*H208,2)</f>
        <v>0</v>
      </c>
      <c r="K208" s="153" t="s">
        <v>120</v>
      </c>
      <c r="L208" s="39"/>
      <c r="M208" s="158" t="s">
        <v>19</v>
      </c>
      <c r="N208" s="159" t="s">
        <v>43</v>
      </c>
      <c r="O208" s="64"/>
      <c r="P208" s="160">
        <f>O208*H208</f>
        <v>0</v>
      </c>
      <c r="Q208" s="160">
        <v>0</v>
      </c>
      <c r="R208" s="160">
        <f>Q208*H208</f>
        <v>0</v>
      </c>
      <c r="S208" s="160">
        <v>0</v>
      </c>
      <c r="T208" s="161">
        <f>S208*H208</f>
        <v>0</v>
      </c>
      <c r="U208" s="34"/>
      <c r="V208" s="34"/>
      <c r="W208" s="34"/>
      <c r="X208" s="34"/>
      <c r="Y208" s="34"/>
      <c r="Z208" s="34"/>
      <c r="AA208" s="34"/>
      <c r="AB208" s="34"/>
      <c r="AC208" s="34"/>
      <c r="AD208" s="34"/>
      <c r="AE208" s="34"/>
      <c r="AR208" s="162" t="s">
        <v>121</v>
      </c>
      <c r="AT208" s="162" t="s">
        <v>116</v>
      </c>
      <c r="AU208" s="162" t="s">
        <v>72</v>
      </c>
      <c r="AY208" s="17" t="s">
        <v>122</v>
      </c>
      <c r="BE208" s="163">
        <f>IF(N208="základní",J208,0)</f>
        <v>0</v>
      </c>
      <c r="BF208" s="163">
        <f>IF(N208="snížená",J208,0)</f>
        <v>0</v>
      </c>
      <c r="BG208" s="163">
        <f>IF(N208="zákl. přenesená",J208,0)</f>
        <v>0</v>
      </c>
      <c r="BH208" s="163">
        <f>IF(N208="sníž. přenesená",J208,0)</f>
        <v>0</v>
      </c>
      <c r="BI208" s="163">
        <f>IF(N208="nulová",J208,0)</f>
        <v>0</v>
      </c>
      <c r="BJ208" s="17" t="s">
        <v>80</v>
      </c>
      <c r="BK208" s="163">
        <f>ROUND(I208*H208,2)</f>
        <v>0</v>
      </c>
      <c r="BL208" s="17" t="s">
        <v>121</v>
      </c>
      <c r="BM208" s="162" t="s">
        <v>263</v>
      </c>
    </row>
    <row r="209" spans="1:65" s="2" customFormat="1" ht="29.25">
      <c r="A209" s="34"/>
      <c r="B209" s="35"/>
      <c r="C209" s="36"/>
      <c r="D209" s="164" t="s">
        <v>123</v>
      </c>
      <c r="E209" s="36"/>
      <c r="F209" s="165" t="s">
        <v>140</v>
      </c>
      <c r="G209" s="36"/>
      <c r="H209" s="36"/>
      <c r="I209" s="166"/>
      <c r="J209" s="36"/>
      <c r="K209" s="36"/>
      <c r="L209" s="39"/>
      <c r="M209" s="167"/>
      <c r="N209" s="168"/>
      <c r="O209" s="64"/>
      <c r="P209" s="64"/>
      <c r="Q209" s="64"/>
      <c r="R209" s="64"/>
      <c r="S209" s="64"/>
      <c r="T209" s="65"/>
      <c r="U209" s="34"/>
      <c r="V209" s="34"/>
      <c r="W209" s="34"/>
      <c r="X209" s="34"/>
      <c r="Y209" s="34"/>
      <c r="Z209" s="34"/>
      <c r="AA209" s="34"/>
      <c r="AB209" s="34"/>
      <c r="AC209" s="34"/>
      <c r="AD209" s="34"/>
      <c r="AE209" s="34"/>
      <c r="AT209" s="17" t="s">
        <v>123</v>
      </c>
      <c r="AU209" s="17" t="s">
        <v>72</v>
      </c>
    </row>
    <row r="210" spans="1:65" s="12" customFormat="1" ht="11.25">
      <c r="B210" s="180"/>
      <c r="C210" s="181"/>
      <c r="D210" s="164" t="s">
        <v>132</v>
      </c>
      <c r="E210" s="182" t="s">
        <v>19</v>
      </c>
      <c r="F210" s="183" t="s">
        <v>264</v>
      </c>
      <c r="G210" s="181"/>
      <c r="H210" s="182" t="s">
        <v>19</v>
      </c>
      <c r="I210" s="184"/>
      <c r="J210" s="181"/>
      <c r="K210" s="181"/>
      <c r="L210" s="185"/>
      <c r="M210" s="186"/>
      <c r="N210" s="187"/>
      <c r="O210" s="187"/>
      <c r="P210" s="187"/>
      <c r="Q210" s="187"/>
      <c r="R210" s="187"/>
      <c r="S210" s="187"/>
      <c r="T210" s="188"/>
      <c r="AT210" s="189" t="s">
        <v>132</v>
      </c>
      <c r="AU210" s="189" t="s">
        <v>72</v>
      </c>
      <c r="AV210" s="12" t="s">
        <v>80</v>
      </c>
      <c r="AW210" s="12" t="s">
        <v>33</v>
      </c>
      <c r="AX210" s="12" t="s">
        <v>72</v>
      </c>
      <c r="AY210" s="189" t="s">
        <v>122</v>
      </c>
    </row>
    <row r="211" spans="1:65" s="11" customFormat="1" ht="11.25">
      <c r="B211" s="169"/>
      <c r="C211" s="170"/>
      <c r="D211" s="164" t="s">
        <v>132</v>
      </c>
      <c r="E211" s="171" t="s">
        <v>19</v>
      </c>
      <c r="F211" s="172" t="s">
        <v>265</v>
      </c>
      <c r="G211" s="170"/>
      <c r="H211" s="173">
        <v>1500</v>
      </c>
      <c r="I211" s="174"/>
      <c r="J211" s="170"/>
      <c r="K211" s="170"/>
      <c r="L211" s="175"/>
      <c r="M211" s="176"/>
      <c r="N211" s="177"/>
      <c r="O211" s="177"/>
      <c r="P211" s="177"/>
      <c r="Q211" s="177"/>
      <c r="R211" s="177"/>
      <c r="S211" s="177"/>
      <c r="T211" s="178"/>
      <c r="AT211" s="179" t="s">
        <v>132</v>
      </c>
      <c r="AU211" s="179" t="s">
        <v>72</v>
      </c>
      <c r="AV211" s="11" t="s">
        <v>82</v>
      </c>
      <c r="AW211" s="11" t="s">
        <v>33</v>
      </c>
      <c r="AX211" s="11" t="s">
        <v>72</v>
      </c>
      <c r="AY211" s="179" t="s">
        <v>122</v>
      </c>
    </row>
    <row r="212" spans="1:65" s="13" customFormat="1" ht="11.25">
      <c r="B212" s="190"/>
      <c r="C212" s="191"/>
      <c r="D212" s="164" t="s">
        <v>132</v>
      </c>
      <c r="E212" s="192" t="s">
        <v>19</v>
      </c>
      <c r="F212" s="193" t="s">
        <v>138</v>
      </c>
      <c r="G212" s="191"/>
      <c r="H212" s="194">
        <v>1500</v>
      </c>
      <c r="I212" s="195"/>
      <c r="J212" s="191"/>
      <c r="K212" s="191"/>
      <c r="L212" s="196"/>
      <c r="M212" s="197"/>
      <c r="N212" s="198"/>
      <c r="O212" s="198"/>
      <c r="P212" s="198"/>
      <c r="Q212" s="198"/>
      <c r="R212" s="198"/>
      <c r="S212" s="198"/>
      <c r="T212" s="199"/>
      <c r="AT212" s="200" t="s">
        <v>132</v>
      </c>
      <c r="AU212" s="200" t="s">
        <v>72</v>
      </c>
      <c r="AV212" s="13" t="s">
        <v>121</v>
      </c>
      <c r="AW212" s="13" t="s">
        <v>33</v>
      </c>
      <c r="AX212" s="13" t="s">
        <v>80</v>
      </c>
      <c r="AY212" s="200" t="s">
        <v>122</v>
      </c>
    </row>
    <row r="213" spans="1:65" s="2" customFormat="1" ht="24.2" customHeight="1">
      <c r="A213" s="34"/>
      <c r="B213" s="35"/>
      <c r="C213" s="151" t="s">
        <v>205</v>
      </c>
      <c r="D213" s="151" t="s">
        <v>116</v>
      </c>
      <c r="E213" s="152" t="s">
        <v>266</v>
      </c>
      <c r="F213" s="153" t="s">
        <v>267</v>
      </c>
      <c r="G213" s="154" t="s">
        <v>130</v>
      </c>
      <c r="H213" s="155">
        <v>1500</v>
      </c>
      <c r="I213" s="156"/>
      <c r="J213" s="157">
        <f>ROUND(I213*H213,2)</f>
        <v>0</v>
      </c>
      <c r="K213" s="153" t="s">
        <v>120</v>
      </c>
      <c r="L213" s="39"/>
      <c r="M213" s="158" t="s">
        <v>19</v>
      </c>
      <c r="N213" s="159" t="s">
        <v>43</v>
      </c>
      <c r="O213" s="64"/>
      <c r="P213" s="160">
        <f>O213*H213</f>
        <v>0</v>
      </c>
      <c r="Q213" s="160">
        <v>0</v>
      </c>
      <c r="R213" s="160">
        <f>Q213*H213</f>
        <v>0</v>
      </c>
      <c r="S213" s="160">
        <v>0</v>
      </c>
      <c r="T213" s="161">
        <f>S213*H213</f>
        <v>0</v>
      </c>
      <c r="U213" s="34"/>
      <c r="V213" s="34"/>
      <c r="W213" s="34"/>
      <c r="X213" s="34"/>
      <c r="Y213" s="34"/>
      <c r="Z213" s="34"/>
      <c r="AA213" s="34"/>
      <c r="AB213" s="34"/>
      <c r="AC213" s="34"/>
      <c r="AD213" s="34"/>
      <c r="AE213" s="34"/>
      <c r="AR213" s="162" t="s">
        <v>121</v>
      </c>
      <c r="AT213" s="162" t="s">
        <v>116</v>
      </c>
      <c r="AU213" s="162" t="s">
        <v>72</v>
      </c>
      <c r="AY213" s="17" t="s">
        <v>122</v>
      </c>
      <c r="BE213" s="163">
        <f>IF(N213="základní",J213,0)</f>
        <v>0</v>
      </c>
      <c r="BF213" s="163">
        <f>IF(N213="snížená",J213,0)</f>
        <v>0</v>
      </c>
      <c r="BG213" s="163">
        <f>IF(N213="zákl. přenesená",J213,0)</f>
        <v>0</v>
      </c>
      <c r="BH213" s="163">
        <f>IF(N213="sníž. přenesená",J213,0)</f>
        <v>0</v>
      </c>
      <c r="BI213" s="163">
        <f>IF(N213="nulová",J213,0)</f>
        <v>0</v>
      </c>
      <c r="BJ213" s="17" t="s">
        <v>80</v>
      </c>
      <c r="BK213" s="163">
        <f>ROUND(I213*H213,2)</f>
        <v>0</v>
      </c>
      <c r="BL213" s="17" t="s">
        <v>121</v>
      </c>
      <c r="BM213" s="162" t="s">
        <v>268</v>
      </c>
    </row>
    <row r="214" spans="1:65" s="2" customFormat="1" ht="11.25">
      <c r="A214" s="34"/>
      <c r="B214" s="35"/>
      <c r="C214" s="36"/>
      <c r="D214" s="164" t="s">
        <v>123</v>
      </c>
      <c r="E214" s="36"/>
      <c r="F214" s="165" t="s">
        <v>267</v>
      </c>
      <c r="G214" s="36"/>
      <c r="H214" s="36"/>
      <c r="I214" s="166"/>
      <c r="J214" s="36"/>
      <c r="K214" s="36"/>
      <c r="L214" s="39"/>
      <c r="M214" s="167"/>
      <c r="N214" s="168"/>
      <c r="O214" s="64"/>
      <c r="P214" s="64"/>
      <c r="Q214" s="64"/>
      <c r="R214" s="64"/>
      <c r="S214" s="64"/>
      <c r="T214" s="65"/>
      <c r="U214" s="34"/>
      <c r="V214" s="34"/>
      <c r="W214" s="34"/>
      <c r="X214" s="34"/>
      <c r="Y214" s="34"/>
      <c r="Z214" s="34"/>
      <c r="AA214" s="34"/>
      <c r="AB214" s="34"/>
      <c r="AC214" s="34"/>
      <c r="AD214" s="34"/>
      <c r="AE214" s="34"/>
      <c r="AT214" s="17" t="s">
        <v>123</v>
      </c>
      <c r="AU214" s="17" t="s">
        <v>72</v>
      </c>
    </row>
    <row r="215" spans="1:65" s="2" customFormat="1" ht="16.5" customHeight="1">
      <c r="A215" s="34"/>
      <c r="B215" s="35"/>
      <c r="C215" s="151" t="s">
        <v>269</v>
      </c>
      <c r="D215" s="151" t="s">
        <v>116</v>
      </c>
      <c r="E215" s="152" t="s">
        <v>270</v>
      </c>
      <c r="F215" s="153" t="s">
        <v>271</v>
      </c>
      <c r="G215" s="154" t="s">
        <v>119</v>
      </c>
      <c r="H215" s="155">
        <v>8</v>
      </c>
      <c r="I215" s="156"/>
      <c r="J215" s="157">
        <f>ROUND(I215*H215,2)</f>
        <v>0</v>
      </c>
      <c r="K215" s="153" t="s">
        <v>120</v>
      </c>
      <c r="L215" s="39"/>
      <c r="M215" s="158" t="s">
        <v>19</v>
      </c>
      <c r="N215" s="159" t="s">
        <v>43</v>
      </c>
      <c r="O215" s="64"/>
      <c r="P215" s="160">
        <f>O215*H215</f>
        <v>0</v>
      </c>
      <c r="Q215" s="160">
        <v>0</v>
      </c>
      <c r="R215" s="160">
        <f>Q215*H215</f>
        <v>0</v>
      </c>
      <c r="S215" s="160">
        <v>0</v>
      </c>
      <c r="T215" s="161">
        <f>S215*H215</f>
        <v>0</v>
      </c>
      <c r="U215" s="34"/>
      <c r="V215" s="34"/>
      <c r="W215" s="34"/>
      <c r="X215" s="34"/>
      <c r="Y215" s="34"/>
      <c r="Z215" s="34"/>
      <c r="AA215" s="34"/>
      <c r="AB215" s="34"/>
      <c r="AC215" s="34"/>
      <c r="AD215" s="34"/>
      <c r="AE215" s="34"/>
      <c r="AR215" s="162" t="s">
        <v>121</v>
      </c>
      <c r="AT215" s="162" t="s">
        <v>116</v>
      </c>
      <c r="AU215" s="162" t="s">
        <v>72</v>
      </c>
      <c r="AY215" s="17" t="s">
        <v>122</v>
      </c>
      <c r="BE215" s="163">
        <f>IF(N215="základní",J215,0)</f>
        <v>0</v>
      </c>
      <c r="BF215" s="163">
        <f>IF(N215="snížená",J215,0)</f>
        <v>0</v>
      </c>
      <c r="BG215" s="163">
        <f>IF(N215="zákl. přenesená",J215,0)</f>
        <v>0</v>
      </c>
      <c r="BH215" s="163">
        <f>IF(N215="sníž. přenesená",J215,0)</f>
        <v>0</v>
      </c>
      <c r="BI215" s="163">
        <f>IF(N215="nulová",J215,0)</f>
        <v>0</v>
      </c>
      <c r="BJ215" s="17" t="s">
        <v>80</v>
      </c>
      <c r="BK215" s="163">
        <f>ROUND(I215*H215,2)</f>
        <v>0</v>
      </c>
      <c r="BL215" s="17" t="s">
        <v>121</v>
      </c>
      <c r="BM215" s="162" t="s">
        <v>272</v>
      </c>
    </row>
    <row r="216" spans="1:65" s="2" customFormat="1" ht="11.25">
      <c r="A216" s="34"/>
      <c r="B216" s="35"/>
      <c r="C216" s="36"/>
      <c r="D216" s="164" t="s">
        <v>123</v>
      </c>
      <c r="E216" s="36"/>
      <c r="F216" s="165" t="s">
        <v>271</v>
      </c>
      <c r="G216" s="36"/>
      <c r="H216" s="36"/>
      <c r="I216" s="166"/>
      <c r="J216" s="36"/>
      <c r="K216" s="36"/>
      <c r="L216" s="39"/>
      <c r="M216" s="167"/>
      <c r="N216" s="168"/>
      <c r="O216" s="64"/>
      <c r="P216" s="64"/>
      <c r="Q216" s="64"/>
      <c r="R216" s="64"/>
      <c r="S216" s="64"/>
      <c r="T216" s="65"/>
      <c r="U216" s="34"/>
      <c r="V216" s="34"/>
      <c r="W216" s="34"/>
      <c r="X216" s="34"/>
      <c r="Y216" s="34"/>
      <c r="Z216" s="34"/>
      <c r="AA216" s="34"/>
      <c r="AB216" s="34"/>
      <c r="AC216" s="34"/>
      <c r="AD216" s="34"/>
      <c r="AE216" s="34"/>
      <c r="AT216" s="17" t="s">
        <v>123</v>
      </c>
      <c r="AU216" s="17" t="s">
        <v>72</v>
      </c>
    </row>
    <row r="217" spans="1:65" s="2" customFormat="1" ht="16.5" customHeight="1">
      <c r="A217" s="34"/>
      <c r="B217" s="35"/>
      <c r="C217" s="151" t="s">
        <v>209</v>
      </c>
      <c r="D217" s="151" t="s">
        <v>116</v>
      </c>
      <c r="E217" s="152" t="s">
        <v>273</v>
      </c>
      <c r="F217" s="153" t="s">
        <v>274</v>
      </c>
      <c r="G217" s="154" t="s">
        <v>119</v>
      </c>
      <c r="H217" s="155">
        <v>71</v>
      </c>
      <c r="I217" s="156"/>
      <c r="J217" s="157">
        <f>ROUND(I217*H217,2)</f>
        <v>0</v>
      </c>
      <c r="K217" s="153" t="s">
        <v>120</v>
      </c>
      <c r="L217" s="39"/>
      <c r="M217" s="158" t="s">
        <v>19</v>
      </c>
      <c r="N217" s="159" t="s">
        <v>43</v>
      </c>
      <c r="O217" s="64"/>
      <c r="P217" s="160">
        <f>O217*H217</f>
        <v>0</v>
      </c>
      <c r="Q217" s="160">
        <v>0</v>
      </c>
      <c r="R217" s="160">
        <f>Q217*H217</f>
        <v>0</v>
      </c>
      <c r="S217" s="160">
        <v>0</v>
      </c>
      <c r="T217" s="161">
        <f>S217*H217</f>
        <v>0</v>
      </c>
      <c r="U217" s="34"/>
      <c r="V217" s="34"/>
      <c r="W217" s="34"/>
      <c r="X217" s="34"/>
      <c r="Y217" s="34"/>
      <c r="Z217" s="34"/>
      <c r="AA217" s="34"/>
      <c r="AB217" s="34"/>
      <c r="AC217" s="34"/>
      <c r="AD217" s="34"/>
      <c r="AE217" s="34"/>
      <c r="AR217" s="162" t="s">
        <v>121</v>
      </c>
      <c r="AT217" s="162" t="s">
        <v>116</v>
      </c>
      <c r="AU217" s="162" t="s">
        <v>72</v>
      </c>
      <c r="AY217" s="17" t="s">
        <v>122</v>
      </c>
      <c r="BE217" s="163">
        <f>IF(N217="základní",J217,0)</f>
        <v>0</v>
      </c>
      <c r="BF217" s="163">
        <f>IF(N217="snížená",J217,0)</f>
        <v>0</v>
      </c>
      <c r="BG217" s="163">
        <f>IF(N217="zákl. přenesená",J217,0)</f>
        <v>0</v>
      </c>
      <c r="BH217" s="163">
        <f>IF(N217="sníž. přenesená",J217,0)</f>
        <v>0</v>
      </c>
      <c r="BI217" s="163">
        <f>IF(N217="nulová",J217,0)</f>
        <v>0</v>
      </c>
      <c r="BJ217" s="17" t="s">
        <v>80</v>
      </c>
      <c r="BK217" s="163">
        <f>ROUND(I217*H217,2)</f>
        <v>0</v>
      </c>
      <c r="BL217" s="17" t="s">
        <v>121</v>
      </c>
      <c r="BM217" s="162" t="s">
        <v>275</v>
      </c>
    </row>
    <row r="218" spans="1:65" s="2" customFormat="1" ht="11.25">
      <c r="A218" s="34"/>
      <c r="B218" s="35"/>
      <c r="C218" s="36"/>
      <c r="D218" s="164" t="s">
        <v>123</v>
      </c>
      <c r="E218" s="36"/>
      <c r="F218" s="165" t="s">
        <v>274</v>
      </c>
      <c r="G218" s="36"/>
      <c r="H218" s="36"/>
      <c r="I218" s="166"/>
      <c r="J218" s="36"/>
      <c r="K218" s="36"/>
      <c r="L218" s="39"/>
      <c r="M218" s="167"/>
      <c r="N218" s="168"/>
      <c r="O218" s="64"/>
      <c r="P218" s="64"/>
      <c r="Q218" s="64"/>
      <c r="R218" s="64"/>
      <c r="S218" s="64"/>
      <c r="T218" s="65"/>
      <c r="U218" s="34"/>
      <c r="V218" s="34"/>
      <c r="W218" s="34"/>
      <c r="X218" s="34"/>
      <c r="Y218" s="34"/>
      <c r="Z218" s="34"/>
      <c r="AA218" s="34"/>
      <c r="AB218" s="34"/>
      <c r="AC218" s="34"/>
      <c r="AD218" s="34"/>
      <c r="AE218" s="34"/>
      <c r="AT218" s="17" t="s">
        <v>123</v>
      </c>
      <c r="AU218" s="17" t="s">
        <v>72</v>
      </c>
    </row>
    <row r="219" spans="1:65" s="2" customFormat="1" ht="24.2" customHeight="1">
      <c r="A219" s="34"/>
      <c r="B219" s="35"/>
      <c r="C219" s="151" t="s">
        <v>276</v>
      </c>
      <c r="D219" s="151" t="s">
        <v>116</v>
      </c>
      <c r="E219" s="152" t="s">
        <v>277</v>
      </c>
      <c r="F219" s="153" t="s">
        <v>278</v>
      </c>
      <c r="G219" s="154" t="s">
        <v>119</v>
      </c>
      <c r="H219" s="155">
        <v>32</v>
      </c>
      <c r="I219" s="156"/>
      <c r="J219" s="157">
        <f>ROUND(I219*H219,2)</f>
        <v>0</v>
      </c>
      <c r="K219" s="153" t="s">
        <v>120</v>
      </c>
      <c r="L219" s="39"/>
      <c r="M219" s="158" t="s">
        <v>19</v>
      </c>
      <c r="N219" s="159" t="s">
        <v>43</v>
      </c>
      <c r="O219" s="64"/>
      <c r="P219" s="160">
        <f>O219*H219</f>
        <v>0</v>
      </c>
      <c r="Q219" s="160">
        <v>0</v>
      </c>
      <c r="R219" s="160">
        <f>Q219*H219</f>
        <v>0</v>
      </c>
      <c r="S219" s="160">
        <v>0</v>
      </c>
      <c r="T219" s="161">
        <f>S219*H219</f>
        <v>0</v>
      </c>
      <c r="U219" s="34"/>
      <c r="V219" s="34"/>
      <c r="W219" s="34"/>
      <c r="X219" s="34"/>
      <c r="Y219" s="34"/>
      <c r="Z219" s="34"/>
      <c r="AA219" s="34"/>
      <c r="AB219" s="34"/>
      <c r="AC219" s="34"/>
      <c r="AD219" s="34"/>
      <c r="AE219" s="34"/>
      <c r="AR219" s="162" t="s">
        <v>121</v>
      </c>
      <c r="AT219" s="162" t="s">
        <v>116</v>
      </c>
      <c r="AU219" s="162" t="s">
        <v>72</v>
      </c>
      <c r="AY219" s="17" t="s">
        <v>122</v>
      </c>
      <c r="BE219" s="163">
        <f>IF(N219="základní",J219,0)</f>
        <v>0</v>
      </c>
      <c r="BF219" s="163">
        <f>IF(N219="snížená",J219,0)</f>
        <v>0</v>
      </c>
      <c r="BG219" s="163">
        <f>IF(N219="zákl. přenesená",J219,0)</f>
        <v>0</v>
      </c>
      <c r="BH219" s="163">
        <f>IF(N219="sníž. přenesená",J219,0)</f>
        <v>0</v>
      </c>
      <c r="BI219" s="163">
        <f>IF(N219="nulová",J219,0)</f>
        <v>0</v>
      </c>
      <c r="BJ219" s="17" t="s">
        <v>80</v>
      </c>
      <c r="BK219" s="163">
        <f>ROUND(I219*H219,2)</f>
        <v>0</v>
      </c>
      <c r="BL219" s="17" t="s">
        <v>121</v>
      </c>
      <c r="BM219" s="162" t="s">
        <v>279</v>
      </c>
    </row>
    <row r="220" spans="1:65" s="2" customFormat="1" ht="11.25">
      <c r="A220" s="34"/>
      <c r="B220" s="35"/>
      <c r="C220" s="36"/>
      <c r="D220" s="164" t="s">
        <v>123</v>
      </c>
      <c r="E220" s="36"/>
      <c r="F220" s="165" t="s">
        <v>278</v>
      </c>
      <c r="G220" s="36"/>
      <c r="H220" s="36"/>
      <c r="I220" s="166"/>
      <c r="J220" s="36"/>
      <c r="K220" s="36"/>
      <c r="L220" s="39"/>
      <c r="M220" s="167"/>
      <c r="N220" s="168"/>
      <c r="O220" s="64"/>
      <c r="P220" s="64"/>
      <c r="Q220" s="64"/>
      <c r="R220" s="64"/>
      <c r="S220" s="64"/>
      <c r="T220" s="65"/>
      <c r="U220" s="34"/>
      <c r="V220" s="34"/>
      <c r="W220" s="34"/>
      <c r="X220" s="34"/>
      <c r="Y220" s="34"/>
      <c r="Z220" s="34"/>
      <c r="AA220" s="34"/>
      <c r="AB220" s="34"/>
      <c r="AC220" s="34"/>
      <c r="AD220" s="34"/>
      <c r="AE220" s="34"/>
      <c r="AT220" s="17" t="s">
        <v>123</v>
      </c>
      <c r="AU220" s="17" t="s">
        <v>72</v>
      </c>
    </row>
    <row r="221" spans="1:65" s="2" customFormat="1" ht="24.2" customHeight="1">
      <c r="A221" s="34"/>
      <c r="B221" s="35"/>
      <c r="C221" s="151" t="s">
        <v>214</v>
      </c>
      <c r="D221" s="151" t="s">
        <v>116</v>
      </c>
      <c r="E221" s="152" t="s">
        <v>280</v>
      </c>
      <c r="F221" s="153" t="s">
        <v>281</v>
      </c>
      <c r="G221" s="154" t="s">
        <v>119</v>
      </c>
      <c r="H221" s="155">
        <v>160</v>
      </c>
      <c r="I221" s="156"/>
      <c r="J221" s="157">
        <f>ROUND(I221*H221,2)</f>
        <v>0</v>
      </c>
      <c r="K221" s="153" t="s">
        <v>120</v>
      </c>
      <c r="L221" s="39"/>
      <c r="M221" s="158" t="s">
        <v>19</v>
      </c>
      <c r="N221" s="159" t="s">
        <v>43</v>
      </c>
      <c r="O221" s="64"/>
      <c r="P221" s="160">
        <f>O221*H221</f>
        <v>0</v>
      </c>
      <c r="Q221" s="160">
        <v>0</v>
      </c>
      <c r="R221" s="160">
        <f>Q221*H221</f>
        <v>0</v>
      </c>
      <c r="S221" s="160">
        <v>0</v>
      </c>
      <c r="T221" s="161">
        <f>S221*H221</f>
        <v>0</v>
      </c>
      <c r="U221" s="34"/>
      <c r="V221" s="34"/>
      <c r="W221" s="34"/>
      <c r="X221" s="34"/>
      <c r="Y221" s="34"/>
      <c r="Z221" s="34"/>
      <c r="AA221" s="34"/>
      <c r="AB221" s="34"/>
      <c r="AC221" s="34"/>
      <c r="AD221" s="34"/>
      <c r="AE221" s="34"/>
      <c r="AR221" s="162" t="s">
        <v>121</v>
      </c>
      <c r="AT221" s="162" t="s">
        <v>116</v>
      </c>
      <c r="AU221" s="162" t="s">
        <v>72</v>
      </c>
      <c r="AY221" s="17" t="s">
        <v>122</v>
      </c>
      <c r="BE221" s="163">
        <f>IF(N221="základní",J221,0)</f>
        <v>0</v>
      </c>
      <c r="BF221" s="163">
        <f>IF(N221="snížená",J221,0)</f>
        <v>0</v>
      </c>
      <c r="BG221" s="163">
        <f>IF(N221="zákl. přenesená",J221,0)</f>
        <v>0</v>
      </c>
      <c r="BH221" s="163">
        <f>IF(N221="sníž. přenesená",J221,0)</f>
        <v>0</v>
      </c>
      <c r="BI221" s="163">
        <f>IF(N221="nulová",J221,0)</f>
        <v>0</v>
      </c>
      <c r="BJ221" s="17" t="s">
        <v>80</v>
      </c>
      <c r="BK221" s="163">
        <f>ROUND(I221*H221,2)</f>
        <v>0</v>
      </c>
      <c r="BL221" s="17" t="s">
        <v>121</v>
      </c>
      <c r="BM221" s="162" t="s">
        <v>282</v>
      </c>
    </row>
    <row r="222" spans="1:65" s="2" customFormat="1" ht="11.25">
      <c r="A222" s="34"/>
      <c r="B222" s="35"/>
      <c r="C222" s="36"/>
      <c r="D222" s="164" t="s">
        <v>123</v>
      </c>
      <c r="E222" s="36"/>
      <c r="F222" s="165" t="s">
        <v>281</v>
      </c>
      <c r="G222" s="36"/>
      <c r="H222" s="36"/>
      <c r="I222" s="166"/>
      <c r="J222" s="36"/>
      <c r="K222" s="36"/>
      <c r="L222" s="39"/>
      <c r="M222" s="167"/>
      <c r="N222" s="168"/>
      <c r="O222" s="64"/>
      <c r="P222" s="64"/>
      <c r="Q222" s="64"/>
      <c r="R222" s="64"/>
      <c r="S222" s="64"/>
      <c r="T222" s="65"/>
      <c r="U222" s="34"/>
      <c r="V222" s="34"/>
      <c r="W222" s="34"/>
      <c r="X222" s="34"/>
      <c r="Y222" s="34"/>
      <c r="Z222" s="34"/>
      <c r="AA222" s="34"/>
      <c r="AB222" s="34"/>
      <c r="AC222" s="34"/>
      <c r="AD222" s="34"/>
      <c r="AE222" s="34"/>
      <c r="AT222" s="17" t="s">
        <v>123</v>
      </c>
      <c r="AU222" s="17" t="s">
        <v>72</v>
      </c>
    </row>
    <row r="223" spans="1:65" s="2" customFormat="1" ht="24.2" customHeight="1">
      <c r="A223" s="34"/>
      <c r="B223" s="35"/>
      <c r="C223" s="151" t="s">
        <v>283</v>
      </c>
      <c r="D223" s="151" t="s">
        <v>116</v>
      </c>
      <c r="E223" s="152" t="s">
        <v>284</v>
      </c>
      <c r="F223" s="153" t="s">
        <v>285</v>
      </c>
      <c r="G223" s="154" t="s">
        <v>141</v>
      </c>
      <c r="H223" s="155">
        <v>885.23</v>
      </c>
      <c r="I223" s="156"/>
      <c r="J223" s="157">
        <f>ROUND(I223*H223,2)</f>
        <v>0</v>
      </c>
      <c r="K223" s="153" t="s">
        <v>120</v>
      </c>
      <c r="L223" s="39"/>
      <c r="M223" s="158" t="s">
        <v>19</v>
      </c>
      <c r="N223" s="159" t="s">
        <v>43</v>
      </c>
      <c r="O223" s="64"/>
      <c r="P223" s="160">
        <f>O223*H223</f>
        <v>0</v>
      </c>
      <c r="Q223" s="160">
        <v>0</v>
      </c>
      <c r="R223" s="160">
        <f>Q223*H223</f>
        <v>0</v>
      </c>
      <c r="S223" s="160">
        <v>0</v>
      </c>
      <c r="T223" s="161">
        <f>S223*H223</f>
        <v>0</v>
      </c>
      <c r="U223" s="34"/>
      <c r="V223" s="34"/>
      <c r="W223" s="34"/>
      <c r="X223" s="34"/>
      <c r="Y223" s="34"/>
      <c r="Z223" s="34"/>
      <c r="AA223" s="34"/>
      <c r="AB223" s="34"/>
      <c r="AC223" s="34"/>
      <c r="AD223" s="34"/>
      <c r="AE223" s="34"/>
      <c r="AR223" s="162" t="s">
        <v>121</v>
      </c>
      <c r="AT223" s="162" t="s">
        <v>116</v>
      </c>
      <c r="AU223" s="162" t="s">
        <v>72</v>
      </c>
      <c r="AY223" s="17" t="s">
        <v>122</v>
      </c>
      <c r="BE223" s="163">
        <f>IF(N223="základní",J223,0)</f>
        <v>0</v>
      </c>
      <c r="BF223" s="163">
        <f>IF(N223="snížená",J223,0)</f>
        <v>0</v>
      </c>
      <c r="BG223" s="163">
        <f>IF(N223="zákl. přenesená",J223,0)</f>
        <v>0</v>
      </c>
      <c r="BH223" s="163">
        <f>IF(N223="sníž. přenesená",J223,0)</f>
        <v>0</v>
      </c>
      <c r="BI223" s="163">
        <f>IF(N223="nulová",J223,0)</f>
        <v>0</v>
      </c>
      <c r="BJ223" s="17" t="s">
        <v>80</v>
      </c>
      <c r="BK223" s="163">
        <f>ROUND(I223*H223,2)</f>
        <v>0</v>
      </c>
      <c r="BL223" s="17" t="s">
        <v>121</v>
      </c>
      <c r="BM223" s="162" t="s">
        <v>286</v>
      </c>
    </row>
    <row r="224" spans="1:65" s="2" customFormat="1" ht="11.25">
      <c r="A224" s="34"/>
      <c r="B224" s="35"/>
      <c r="C224" s="36"/>
      <c r="D224" s="164" t="s">
        <v>123</v>
      </c>
      <c r="E224" s="36"/>
      <c r="F224" s="165" t="s">
        <v>287</v>
      </c>
      <c r="G224" s="36"/>
      <c r="H224" s="36"/>
      <c r="I224" s="166"/>
      <c r="J224" s="36"/>
      <c r="K224" s="36"/>
      <c r="L224" s="39"/>
      <c r="M224" s="167"/>
      <c r="N224" s="168"/>
      <c r="O224" s="64"/>
      <c r="P224" s="64"/>
      <c r="Q224" s="64"/>
      <c r="R224" s="64"/>
      <c r="S224" s="64"/>
      <c r="T224" s="65"/>
      <c r="U224" s="34"/>
      <c r="V224" s="34"/>
      <c r="W224" s="34"/>
      <c r="X224" s="34"/>
      <c r="Y224" s="34"/>
      <c r="Z224" s="34"/>
      <c r="AA224" s="34"/>
      <c r="AB224" s="34"/>
      <c r="AC224" s="34"/>
      <c r="AD224" s="34"/>
      <c r="AE224" s="34"/>
      <c r="AT224" s="17" t="s">
        <v>123</v>
      </c>
      <c r="AU224" s="17" t="s">
        <v>72</v>
      </c>
    </row>
    <row r="225" spans="1:65" s="11" customFormat="1" ht="11.25">
      <c r="B225" s="169"/>
      <c r="C225" s="170"/>
      <c r="D225" s="164" t="s">
        <v>132</v>
      </c>
      <c r="E225" s="171" t="s">
        <v>19</v>
      </c>
      <c r="F225" s="172" t="s">
        <v>288</v>
      </c>
      <c r="G225" s="170"/>
      <c r="H225" s="173">
        <v>885.23</v>
      </c>
      <c r="I225" s="174"/>
      <c r="J225" s="170"/>
      <c r="K225" s="170"/>
      <c r="L225" s="175"/>
      <c r="M225" s="176"/>
      <c r="N225" s="177"/>
      <c r="O225" s="177"/>
      <c r="P225" s="177"/>
      <c r="Q225" s="177"/>
      <c r="R225" s="177"/>
      <c r="S225" s="177"/>
      <c r="T225" s="178"/>
      <c r="AT225" s="179" t="s">
        <v>132</v>
      </c>
      <c r="AU225" s="179" t="s">
        <v>72</v>
      </c>
      <c r="AV225" s="11" t="s">
        <v>82</v>
      </c>
      <c r="AW225" s="11" t="s">
        <v>33</v>
      </c>
      <c r="AX225" s="11" t="s">
        <v>72</v>
      </c>
      <c r="AY225" s="179" t="s">
        <v>122</v>
      </c>
    </row>
    <row r="226" spans="1:65" s="13" customFormat="1" ht="11.25">
      <c r="B226" s="190"/>
      <c r="C226" s="191"/>
      <c r="D226" s="164" t="s">
        <v>132</v>
      </c>
      <c r="E226" s="192" t="s">
        <v>19</v>
      </c>
      <c r="F226" s="193" t="s">
        <v>138</v>
      </c>
      <c r="G226" s="191"/>
      <c r="H226" s="194">
        <v>885.23</v>
      </c>
      <c r="I226" s="195"/>
      <c r="J226" s="191"/>
      <c r="K226" s="191"/>
      <c r="L226" s="196"/>
      <c r="M226" s="197"/>
      <c r="N226" s="198"/>
      <c r="O226" s="198"/>
      <c r="P226" s="198"/>
      <c r="Q226" s="198"/>
      <c r="R226" s="198"/>
      <c r="S226" s="198"/>
      <c r="T226" s="199"/>
      <c r="AT226" s="200" t="s">
        <v>132</v>
      </c>
      <c r="AU226" s="200" t="s">
        <v>72</v>
      </c>
      <c r="AV226" s="13" t="s">
        <v>121</v>
      </c>
      <c r="AW226" s="13" t="s">
        <v>33</v>
      </c>
      <c r="AX226" s="13" t="s">
        <v>80</v>
      </c>
      <c r="AY226" s="200" t="s">
        <v>122</v>
      </c>
    </row>
    <row r="227" spans="1:65" s="2" customFormat="1" ht="66.75" customHeight="1">
      <c r="A227" s="34"/>
      <c r="B227" s="35"/>
      <c r="C227" s="151" t="s">
        <v>221</v>
      </c>
      <c r="D227" s="151" t="s">
        <v>116</v>
      </c>
      <c r="E227" s="152" t="s">
        <v>289</v>
      </c>
      <c r="F227" s="153" t="s">
        <v>290</v>
      </c>
      <c r="G227" s="154" t="s">
        <v>141</v>
      </c>
      <c r="H227" s="155">
        <v>885.23</v>
      </c>
      <c r="I227" s="156"/>
      <c r="J227" s="157">
        <f>ROUND(I227*H227,2)</f>
        <v>0</v>
      </c>
      <c r="K227" s="153" t="s">
        <v>120</v>
      </c>
      <c r="L227" s="39"/>
      <c r="M227" s="158" t="s">
        <v>19</v>
      </c>
      <c r="N227" s="159" t="s">
        <v>43</v>
      </c>
      <c r="O227" s="64"/>
      <c r="P227" s="160">
        <f>O227*H227</f>
        <v>0</v>
      </c>
      <c r="Q227" s="160">
        <v>0</v>
      </c>
      <c r="R227" s="160">
        <f>Q227*H227</f>
        <v>0</v>
      </c>
      <c r="S227" s="160">
        <v>0</v>
      </c>
      <c r="T227" s="161">
        <f>S227*H227</f>
        <v>0</v>
      </c>
      <c r="U227" s="34"/>
      <c r="V227" s="34"/>
      <c r="W227" s="34"/>
      <c r="X227" s="34"/>
      <c r="Y227" s="34"/>
      <c r="Z227" s="34"/>
      <c r="AA227" s="34"/>
      <c r="AB227" s="34"/>
      <c r="AC227" s="34"/>
      <c r="AD227" s="34"/>
      <c r="AE227" s="34"/>
      <c r="AR227" s="162" t="s">
        <v>121</v>
      </c>
      <c r="AT227" s="162" t="s">
        <v>116</v>
      </c>
      <c r="AU227" s="162" t="s">
        <v>72</v>
      </c>
      <c r="AY227" s="17" t="s">
        <v>122</v>
      </c>
      <c r="BE227" s="163">
        <f>IF(N227="základní",J227,0)</f>
        <v>0</v>
      </c>
      <c r="BF227" s="163">
        <f>IF(N227="snížená",J227,0)</f>
        <v>0</v>
      </c>
      <c r="BG227" s="163">
        <f>IF(N227="zákl. přenesená",J227,0)</f>
        <v>0</v>
      </c>
      <c r="BH227" s="163">
        <f>IF(N227="sníž. přenesená",J227,0)</f>
        <v>0</v>
      </c>
      <c r="BI227" s="163">
        <f>IF(N227="nulová",J227,0)</f>
        <v>0</v>
      </c>
      <c r="BJ227" s="17" t="s">
        <v>80</v>
      </c>
      <c r="BK227" s="163">
        <f>ROUND(I227*H227,2)</f>
        <v>0</v>
      </c>
      <c r="BL227" s="17" t="s">
        <v>121</v>
      </c>
      <c r="BM227" s="162" t="s">
        <v>291</v>
      </c>
    </row>
    <row r="228" spans="1:65" s="2" customFormat="1" ht="39">
      <c r="A228" s="34"/>
      <c r="B228" s="35"/>
      <c r="C228" s="36"/>
      <c r="D228" s="164" t="s">
        <v>123</v>
      </c>
      <c r="E228" s="36"/>
      <c r="F228" s="165" t="s">
        <v>290</v>
      </c>
      <c r="G228" s="36"/>
      <c r="H228" s="36"/>
      <c r="I228" s="166"/>
      <c r="J228" s="36"/>
      <c r="K228" s="36"/>
      <c r="L228" s="39"/>
      <c r="M228" s="167"/>
      <c r="N228" s="168"/>
      <c r="O228" s="64"/>
      <c r="P228" s="64"/>
      <c r="Q228" s="64"/>
      <c r="R228" s="64"/>
      <c r="S228" s="64"/>
      <c r="T228" s="65"/>
      <c r="U228" s="34"/>
      <c r="V228" s="34"/>
      <c r="W228" s="34"/>
      <c r="X228" s="34"/>
      <c r="Y228" s="34"/>
      <c r="Z228" s="34"/>
      <c r="AA228" s="34"/>
      <c r="AB228" s="34"/>
      <c r="AC228" s="34"/>
      <c r="AD228" s="34"/>
      <c r="AE228" s="34"/>
      <c r="AT228" s="17" t="s">
        <v>123</v>
      </c>
      <c r="AU228" s="17" t="s">
        <v>72</v>
      </c>
    </row>
    <row r="229" spans="1:65" s="11" customFormat="1" ht="22.5">
      <c r="B229" s="169"/>
      <c r="C229" s="170"/>
      <c r="D229" s="164" t="s">
        <v>132</v>
      </c>
      <c r="E229" s="171" t="s">
        <v>19</v>
      </c>
      <c r="F229" s="172" t="s">
        <v>292</v>
      </c>
      <c r="G229" s="170"/>
      <c r="H229" s="173">
        <v>885.23</v>
      </c>
      <c r="I229" s="174"/>
      <c r="J229" s="170"/>
      <c r="K229" s="170"/>
      <c r="L229" s="175"/>
      <c r="M229" s="176"/>
      <c r="N229" s="177"/>
      <c r="O229" s="177"/>
      <c r="P229" s="177"/>
      <c r="Q229" s="177"/>
      <c r="R229" s="177"/>
      <c r="S229" s="177"/>
      <c r="T229" s="178"/>
      <c r="AT229" s="179" t="s">
        <v>132</v>
      </c>
      <c r="AU229" s="179" t="s">
        <v>72</v>
      </c>
      <c r="AV229" s="11" t="s">
        <v>82</v>
      </c>
      <c r="AW229" s="11" t="s">
        <v>33</v>
      </c>
      <c r="AX229" s="11" t="s">
        <v>72</v>
      </c>
      <c r="AY229" s="179" t="s">
        <v>122</v>
      </c>
    </row>
    <row r="230" spans="1:65" s="13" customFormat="1" ht="11.25">
      <c r="B230" s="190"/>
      <c r="C230" s="191"/>
      <c r="D230" s="164" t="s">
        <v>132</v>
      </c>
      <c r="E230" s="192" t="s">
        <v>19</v>
      </c>
      <c r="F230" s="193" t="s">
        <v>138</v>
      </c>
      <c r="G230" s="191"/>
      <c r="H230" s="194">
        <v>885.23</v>
      </c>
      <c r="I230" s="195"/>
      <c r="J230" s="191"/>
      <c r="K230" s="191"/>
      <c r="L230" s="196"/>
      <c r="M230" s="197"/>
      <c r="N230" s="198"/>
      <c r="O230" s="198"/>
      <c r="P230" s="198"/>
      <c r="Q230" s="198"/>
      <c r="R230" s="198"/>
      <c r="S230" s="198"/>
      <c r="T230" s="199"/>
      <c r="AT230" s="200" t="s">
        <v>132</v>
      </c>
      <c r="AU230" s="200" t="s">
        <v>72</v>
      </c>
      <c r="AV230" s="13" t="s">
        <v>121</v>
      </c>
      <c r="AW230" s="13" t="s">
        <v>33</v>
      </c>
      <c r="AX230" s="13" t="s">
        <v>80</v>
      </c>
      <c r="AY230" s="200" t="s">
        <v>122</v>
      </c>
    </row>
    <row r="231" spans="1:65" s="2" customFormat="1" ht="21.75" customHeight="1">
      <c r="A231" s="34"/>
      <c r="B231" s="35"/>
      <c r="C231" s="151" t="s">
        <v>293</v>
      </c>
      <c r="D231" s="151" t="s">
        <v>116</v>
      </c>
      <c r="E231" s="152" t="s">
        <v>294</v>
      </c>
      <c r="F231" s="153" t="s">
        <v>295</v>
      </c>
      <c r="G231" s="154" t="s">
        <v>141</v>
      </c>
      <c r="H231" s="155">
        <v>880.99199999999996</v>
      </c>
      <c r="I231" s="156"/>
      <c r="J231" s="157">
        <f>ROUND(I231*H231,2)</f>
        <v>0</v>
      </c>
      <c r="K231" s="153" t="s">
        <v>120</v>
      </c>
      <c r="L231" s="39"/>
      <c r="M231" s="158" t="s">
        <v>19</v>
      </c>
      <c r="N231" s="159" t="s">
        <v>43</v>
      </c>
      <c r="O231" s="64"/>
      <c r="P231" s="160">
        <f>O231*H231</f>
        <v>0</v>
      </c>
      <c r="Q231" s="160">
        <v>0</v>
      </c>
      <c r="R231" s="160">
        <f>Q231*H231</f>
        <v>0</v>
      </c>
      <c r="S231" s="160">
        <v>0</v>
      </c>
      <c r="T231" s="161">
        <f>S231*H231</f>
        <v>0</v>
      </c>
      <c r="U231" s="34"/>
      <c r="V231" s="34"/>
      <c r="W231" s="34"/>
      <c r="X231" s="34"/>
      <c r="Y231" s="34"/>
      <c r="Z231" s="34"/>
      <c r="AA231" s="34"/>
      <c r="AB231" s="34"/>
      <c r="AC231" s="34"/>
      <c r="AD231" s="34"/>
      <c r="AE231" s="34"/>
      <c r="AR231" s="162" t="s">
        <v>121</v>
      </c>
      <c r="AT231" s="162" t="s">
        <v>116</v>
      </c>
      <c r="AU231" s="162" t="s">
        <v>72</v>
      </c>
      <c r="AY231" s="17" t="s">
        <v>122</v>
      </c>
      <c r="BE231" s="163">
        <f>IF(N231="základní",J231,0)</f>
        <v>0</v>
      </c>
      <c r="BF231" s="163">
        <f>IF(N231="snížená",J231,0)</f>
        <v>0</v>
      </c>
      <c r="BG231" s="163">
        <f>IF(N231="zákl. přenesená",J231,0)</f>
        <v>0</v>
      </c>
      <c r="BH231" s="163">
        <f>IF(N231="sníž. přenesená",J231,0)</f>
        <v>0</v>
      </c>
      <c r="BI231" s="163">
        <f>IF(N231="nulová",J231,0)</f>
        <v>0</v>
      </c>
      <c r="BJ231" s="17" t="s">
        <v>80</v>
      </c>
      <c r="BK231" s="163">
        <f>ROUND(I231*H231,2)</f>
        <v>0</v>
      </c>
      <c r="BL231" s="17" t="s">
        <v>121</v>
      </c>
      <c r="BM231" s="162" t="s">
        <v>296</v>
      </c>
    </row>
    <row r="232" spans="1:65" s="2" customFormat="1" ht="11.25">
      <c r="A232" s="34"/>
      <c r="B232" s="35"/>
      <c r="C232" s="36"/>
      <c r="D232" s="164" t="s">
        <v>123</v>
      </c>
      <c r="E232" s="36"/>
      <c r="F232" s="165" t="s">
        <v>295</v>
      </c>
      <c r="G232" s="36"/>
      <c r="H232" s="36"/>
      <c r="I232" s="166"/>
      <c r="J232" s="36"/>
      <c r="K232" s="36"/>
      <c r="L232" s="39"/>
      <c r="M232" s="167"/>
      <c r="N232" s="168"/>
      <c r="O232" s="64"/>
      <c r="P232" s="64"/>
      <c r="Q232" s="64"/>
      <c r="R232" s="64"/>
      <c r="S232" s="64"/>
      <c r="T232" s="65"/>
      <c r="U232" s="34"/>
      <c r="V232" s="34"/>
      <c r="W232" s="34"/>
      <c r="X232" s="34"/>
      <c r="Y232" s="34"/>
      <c r="Z232" s="34"/>
      <c r="AA232" s="34"/>
      <c r="AB232" s="34"/>
      <c r="AC232" s="34"/>
      <c r="AD232" s="34"/>
      <c r="AE232" s="34"/>
      <c r="AT232" s="17" t="s">
        <v>123</v>
      </c>
      <c r="AU232" s="17" t="s">
        <v>72</v>
      </c>
    </row>
    <row r="233" spans="1:65" s="11" customFormat="1" ht="22.5">
      <c r="B233" s="169"/>
      <c r="C233" s="170"/>
      <c r="D233" s="164" t="s">
        <v>132</v>
      </c>
      <c r="E233" s="171" t="s">
        <v>19</v>
      </c>
      <c r="F233" s="172" t="s">
        <v>297</v>
      </c>
      <c r="G233" s="170"/>
      <c r="H233" s="173">
        <v>880.99199999999996</v>
      </c>
      <c r="I233" s="174"/>
      <c r="J233" s="170"/>
      <c r="K233" s="170"/>
      <c r="L233" s="175"/>
      <c r="M233" s="176"/>
      <c r="N233" s="177"/>
      <c r="O233" s="177"/>
      <c r="P233" s="177"/>
      <c r="Q233" s="177"/>
      <c r="R233" s="177"/>
      <c r="S233" s="177"/>
      <c r="T233" s="178"/>
      <c r="AT233" s="179" t="s">
        <v>132</v>
      </c>
      <c r="AU233" s="179" t="s">
        <v>72</v>
      </c>
      <c r="AV233" s="11" t="s">
        <v>82</v>
      </c>
      <c r="AW233" s="11" t="s">
        <v>33</v>
      </c>
      <c r="AX233" s="11" t="s">
        <v>72</v>
      </c>
      <c r="AY233" s="179" t="s">
        <v>122</v>
      </c>
    </row>
    <row r="234" spans="1:65" s="13" customFormat="1" ht="11.25">
      <c r="B234" s="190"/>
      <c r="C234" s="191"/>
      <c r="D234" s="164" t="s">
        <v>132</v>
      </c>
      <c r="E234" s="192" t="s">
        <v>19</v>
      </c>
      <c r="F234" s="193" t="s">
        <v>138</v>
      </c>
      <c r="G234" s="191"/>
      <c r="H234" s="194">
        <v>880.99199999999996</v>
      </c>
      <c r="I234" s="195"/>
      <c r="J234" s="191"/>
      <c r="K234" s="191"/>
      <c r="L234" s="196"/>
      <c r="M234" s="197"/>
      <c r="N234" s="198"/>
      <c r="O234" s="198"/>
      <c r="P234" s="198"/>
      <c r="Q234" s="198"/>
      <c r="R234" s="198"/>
      <c r="S234" s="198"/>
      <c r="T234" s="199"/>
      <c r="AT234" s="200" t="s">
        <v>132</v>
      </c>
      <c r="AU234" s="200" t="s">
        <v>72</v>
      </c>
      <c r="AV234" s="13" t="s">
        <v>121</v>
      </c>
      <c r="AW234" s="13" t="s">
        <v>33</v>
      </c>
      <c r="AX234" s="13" t="s">
        <v>80</v>
      </c>
      <c r="AY234" s="200" t="s">
        <v>122</v>
      </c>
    </row>
    <row r="235" spans="1:65" s="2" customFormat="1" ht="16.5" customHeight="1">
      <c r="A235" s="34"/>
      <c r="B235" s="35"/>
      <c r="C235" s="151" t="s">
        <v>226</v>
      </c>
      <c r="D235" s="151" t="s">
        <v>116</v>
      </c>
      <c r="E235" s="152" t="s">
        <v>298</v>
      </c>
      <c r="F235" s="153" t="s">
        <v>299</v>
      </c>
      <c r="G235" s="154" t="s">
        <v>141</v>
      </c>
      <c r="H235" s="155">
        <v>4.2380000000000004</v>
      </c>
      <c r="I235" s="156"/>
      <c r="J235" s="157">
        <f>ROUND(I235*H235,2)</f>
        <v>0</v>
      </c>
      <c r="K235" s="153" t="s">
        <v>120</v>
      </c>
      <c r="L235" s="39"/>
      <c r="M235" s="158" t="s">
        <v>19</v>
      </c>
      <c r="N235" s="159" t="s">
        <v>43</v>
      </c>
      <c r="O235" s="64"/>
      <c r="P235" s="160">
        <f>O235*H235</f>
        <v>0</v>
      </c>
      <c r="Q235" s="160">
        <v>0</v>
      </c>
      <c r="R235" s="160">
        <f>Q235*H235</f>
        <v>0</v>
      </c>
      <c r="S235" s="160">
        <v>0</v>
      </c>
      <c r="T235" s="161">
        <f>S235*H235</f>
        <v>0</v>
      </c>
      <c r="U235" s="34"/>
      <c r="V235" s="34"/>
      <c r="W235" s="34"/>
      <c r="X235" s="34"/>
      <c r="Y235" s="34"/>
      <c r="Z235" s="34"/>
      <c r="AA235" s="34"/>
      <c r="AB235" s="34"/>
      <c r="AC235" s="34"/>
      <c r="AD235" s="34"/>
      <c r="AE235" s="34"/>
      <c r="AR235" s="162" t="s">
        <v>121</v>
      </c>
      <c r="AT235" s="162" t="s">
        <v>116</v>
      </c>
      <c r="AU235" s="162" t="s">
        <v>72</v>
      </c>
      <c r="AY235" s="17" t="s">
        <v>122</v>
      </c>
      <c r="BE235" s="163">
        <f>IF(N235="základní",J235,0)</f>
        <v>0</v>
      </c>
      <c r="BF235" s="163">
        <f>IF(N235="snížená",J235,0)</f>
        <v>0</v>
      </c>
      <c r="BG235" s="163">
        <f>IF(N235="zákl. přenesená",J235,0)</f>
        <v>0</v>
      </c>
      <c r="BH235" s="163">
        <f>IF(N235="sníž. přenesená",J235,0)</f>
        <v>0</v>
      </c>
      <c r="BI235" s="163">
        <f>IF(N235="nulová",J235,0)</f>
        <v>0</v>
      </c>
      <c r="BJ235" s="17" t="s">
        <v>80</v>
      </c>
      <c r="BK235" s="163">
        <f>ROUND(I235*H235,2)</f>
        <v>0</v>
      </c>
      <c r="BL235" s="17" t="s">
        <v>121</v>
      </c>
      <c r="BM235" s="162" t="s">
        <v>300</v>
      </c>
    </row>
    <row r="236" spans="1:65" s="2" customFormat="1" ht="11.25">
      <c r="A236" s="34"/>
      <c r="B236" s="35"/>
      <c r="C236" s="36"/>
      <c r="D236" s="164" t="s">
        <v>123</v>
      </c>
      <c r="E236" s="36"/>
      <c r="F236" s="165" t="s">
        <v>299</v>
      </c>
      <c r="G236" s="36"/>
      <c r="H236" s="36"/>
      <c r="I236" s="166"/>
      <c r="J236" s="36"/>
      <c r="K236" s="36"/>
      <c r="L236" s="39"/>
      <c r="M236" s="167"/>
      <c r="N236" s="168"/>
      <c r="O236" s="64"/>
      <c r="P236" s="64"/>
      <c r="Q236" s="64"/>
      <c r="R236" s="64"/>
      <c r="S236" s="64"/>
      <c r="T236" s="65"/>
      <c r="U236" s="34"/>
      <c r="V236" s="34"/>
      <c r="W236" s="34"/>
      <c r="X236" s="34"/>
      <c r="Y236" s="34"/>
      <c r="Z236" s="34"/>
      <c r="AA236" s="34"/>
      <c r="AB236" s="34"/>
      <c r="AC236" s="34"/>
      <c r="AD236" s="34"/>
      <c r="AE236" s="34"/>
      <c r="AT236" s="17" t="s">
        <v>123</v>
      </c>
      <c r="AU236" s="17" t="s">
        <v>72</v>
      </c>
    </row>
    <row r="237" spans="1:65" s="11" customFormat="1" ht="22.5">
      <c r="B237" s="169"/>
      <c r="C237" s="170"/>
      <c r="D237" s="164" t="s">
        <v>132</v>
      </c>
      <c r="E237" s="171" t="s">
        <v>19</v>
      </c>
      <c r="F237" s="172" t="s">
        <v>301</v>
      </c>
      <c r="G237" s="170"/>
      <c r="H237" s="173">
        <v>4.2380000000000004</v>
      </c>
      <c r="I237" s="174"/>
      <c r="J237" s="170"/>
      <c r="K237" s="170"/>
      <c r="L237" s="175"/>
      <c r="M237" s="176"/>
      <c r="N237" s="177"/>
      <c r="O237" s="177"/>
      <c r="P237" s="177"/>
      <c r="Q237" s="177"/>
      <c r="R237" s="177"/>
      <c r="S237" s="177"/>
      <c r="T237" s="178"/>
      <c r="AT237" s="179" t="s">
        <v>132</v>
      </c>
      <c r="AU237" s="179" t="s">
        <v>72</v>
      </c>
      <c r="AV237" s="11" t="s">
        <v>82</v>
      </c>
      <c r="AW237" s="11" t="s">
        <v>33</v>
      </c>
      <c r="AX237" s="11" t="s">
        <v>72</v>
      </c>
      <c r="AY237" s="179" t="s">
        <v>122</v>
      </c>
    </row>
    <row r="238" spans="1:65" s="13" customFormat="1" ht="11.25">
      <c r="B238" s="190"/>
      <c r="C238" s="191"/>
      <c r="D238" s="164" t="s">
        <v>132</v>
      </c>
      <c r="E238" s="192" t="s">
        <v>19</v>
      </c>
      <c r="F238" s="193" t="s">
        <v>138</v>
      </c>
      <c r="G238" s="191"/>
      <c r="H238" s="194">
        <v>4.2380000000000004</v>
      </c>
      <c r="I238" s="195"/>
      <c r="J238" s="191"/>
      <c r="K238" s="191"/>
      <c r="L238" s="196"/>
      <c r="M238" s="197"/>
      <c r="N238" s="198"/>
      <c r="O238" s="198"/>
      <c r="P238" s="198"/>
      <c r="Q238" s="198"/>
      <c r="R238" s="198"/>
      <c r="S238" s="198"/>
      <c r="T238" s="199"/>
      <c r="AT238" s="200" t="s">
        <v>132</v>
      </c>
      <c r="AU238" s="200" t="s">
        <v>72</v>
      </c>
      <c r="AV238" s="13" t="s">
        <v>121</v>
      </c>
      <c r="AW238" s="13" t="s">
        <v>33</v>
      </c>
      <c r="AX238" s="13" t="s">
        <v>80</v>
      </c>
      <c r="AY238" s="200" t="s">
        <v>122</v>
      </c>
    </row>
    <row r="239" spans="1:65" s="2" customFormat="1" ht="24.2" customHeight="1">
      <c r="A239" s="34"/>
      <c r="B239" s="35"/>
      <c r="C239" s="151" t="s">
        <v>302</v>
      </c>
      <c r="D239" s="151" t="s">
        <v>116</v>
      </c>
      <c r="E239" s="152" t="s">
        <v>303</v>
      </c>
      <c r="F239" s="153" t="s">
        <v>287</v>
      </c>
      <c r="G239" s="154" t="s">
        <v>141</v>
      </c>
      <c r="H239" s="155">
        <v>2.1760000000000002</v>
      </c>
      <c r="I239" s="156"/>
      <c r="J239" s="157">
        <f>ROUND(I239*H239,2)</f>
        <v>0</v>
      </c>
      <c r="K239" s="153" t="s">
        <v>120</v>
      </c>
      <c r="L239" s="39"/>
      <c r="M239" s="158" t="s">
        <v>19</v>
      </c>
      <c r="N239" s="159" t="s">
        <v>43</v>
      </c>
      <c r="O239" s="64"/>
      <c r="P239" s="160">
        <f>O239*H239</f>
        <v>0</v>
      </c>
      <c r="Q239" s="160">
        <v>0</v>
      </c>
      <c r="R239" s="160">
        <f>Q239*H239</f>
        <v>0</v>
      </c>
      <c r="S239" s="160">
        <v>0</v>
      </c>
      <c r="T239" s="161">
        <f>S239*H239</f>
        <v>0</v>
      </c>
      <c r="U239" s="34"/>
      <c r="V239" s="34"/>
      <c r="W239" s="34"/>
      <c r="X239" s="34"/>
      <c r="Y239" s="34"/>
      <c r="Z239" s="34"/>
      <c r="AA239" s="34"/>
      <c r="AB239" s="34"/>
      <c r="AC239" s="34"/>
      <c r="AD239" s="34"/>
      <c r="AE239" s="34"/>
      <c r="AR239" s="162" t="s">
        <v>121</v>
      </c>
      <c r="AT239" s="162" t="s">
        <v>116</v>
      </c>
      <c r="AU239" s="162" t="s">
        <v>72</v>
      </c>
      <c r="AY239" s="17" t="s">
        <v>122</v>
      </c>
      <c r="BE239" s="163">
        <f>IF(N239="základní",J239,0)</f>
        <v>0</v>
      </c>
      <c r="BF239" s="163">
        <f>IF(N239="snížená",J239,0)</f>
        <v>0</v>
      </c>
      <c r="BG239" s="163">
        <f>IF(N239="zákl. přenesená",J239,0)</f>
        <v>0</v>
      </c>
      <c r="BH239" s="163">
        <f>IF(N239="sníž. přenesená",J239,0)</f>
        <v>0</v>
      </c>
      <c r="BI239" s="163">
        <f>IF(N239="nulová",J239,0)</f>
        <v>0</v>
      </c>
      <c r="BJ239" s="17" t="s">
        <v>80</v>
      </c>
      <c r="BK239" s="163">
        <f>ROUND(I239*H239,2)</f>
        <v>0</v>
      </c>
      <c r="BL239" s="17" t="s">
        <v>121</v>
      </c>
      <c r="BM239" s="162" t="s">
        <v>304</v>
      </c>
    </row>
    <row r="240" spans="1:65" s="2" customFormat="1" ht="11.25">
      <c r="A240" s="34"/>
      <c r="B240" s="35"/>
      <c r="C240" s="36"/>
      <c r="D240" s="164" t="s">
        <v>123</v>
      </c>
      <c r="E240" s="36"/>
      <c r="F240" s="165" t="s">
        <v>287</v>
      </c>
      <c r="G240" s="36"/>
      <c r="H240" s="36"/>
      <c r="I240" s="166"/>
      <c r="J240" s="36"/>
      <c r="K240" s="36"/>
      <c r="L240" s="39"/>
      <c r="M240" s="167"/>
      <c r="N240" s="168"/>
      <c r="O240" s="64"/>
      <c r="P240" s="64"/>
      <c r="Q240" s="64"/>
      <c r="R240" s="64"/>
      <c r="S240" s="64"/>
      <c r="T240" s="65"/>
      <c r="U240" s="34"/>
      <c r="V240" s="34"/>
      <c r="W240" s="34"/>
      <c r="X240" s="34"/>
      <c r="Y240" s="34"/>
      <c r="Z240" s="34"/>
      <c r="AA240" s="34"/>
      <c r="AB240" s="34"/>
      <c r="AC240" s="34"/>
      <c r="AD240" s="34"/>
      <c r="AE240" s="34"/>
      <c r="AT240" s="17" t="s">
        <v>123</v>
      </c>
      <c r="AU240" s="17" t="s">
        <v>72</v>
      </c>
    </row>
    <row r="241" spans="1:65" s="2" customFormat="1" ht="66.75" customHeight="1">
      <c r="A241" s="34"/>
      <c r="B241" s="35"/>
      <c r="C241" s="151" t="s">
        <v>231</v>
      </c>
      <c r="D241" s="151" t="s">
        <v>116</v>
      </c>
      <c r="E241" s="152" t="s">
        <v>289</v>
      </c>
      <c r="F241" s="153" t="s">
        <v>290</v>
      </c>
      <c r="G241" s="154" t="s">
        <v>141</v>
      </c>
      <c r="H241" s="155">
        <v>2.1760000000000002</v>
      </c>
      <c r="I241" s="156"/>
      <c r="J241" s="157">
        <f>ROUND(I241*H241,2)</f>
        <v>0</v>
      </c>
      <c r="K241" s="153" t="s">
        <v>120</v>
      </c>
      <c r="L241" s="39"/>
      <c r="M241" s="158" t="s">
        <v>19</v>
      </c>
      <c r="N241" s="159" t="s">
        <v>43</v>
      </c>
      <c r="O241" s="64"/>
      <c r="P241" s="160">
        <f>O241*H241</f>
        <v>0</v>
      </c>
      <c r="Q241" s="160">
        <v>0</v>
      </c>
      <c r="R241" s="160">
        <f>Q241*H241</f>
        <v>0</v>
      </c>
      <c r="S241" s="160">
        <v>0</v>
      </c>
      <c r="T241" s="161">
        <f>S241*H241</f>
        <v>0</v>
      </c>
      <c r="U241" s="34"/>
      <c r="V241" s="34"/>
      <c r="W241" s="34"/>
      <c r="X241" s="34"/>
      <c r="Y241" s="34"/>
      <c r="Z241" s="34"/>
      <c r="AA241" s="34"/>
      <c r="AB241" s="34"/>
      <c r="AC241" s="34"/>
      <c r="AD241" s="34"/>
      <c r="AE241" s="34"/>
      <c r="AR241" s="162" t="s">
        <v>121</v>
      </c>
      <c r="AT241" s="162" t="s">
        <v>116</v>
      </c>
      <c r="AU241" s="162" t="s">
        <v>72</v>
      </c>
      <c r="AY241" s="17" t="s">
        <v>122</v>
      </c>
      <c r="BE241" s="163">
        <f>IF(N241="základní",J241,0)</f>
        <v>0</v>
      </c>
      <c r="BF241" s="163">
        <f>IF(N241="snížená",J241,0)</f>
        <v>0</v>
      </c>
      <c r="BG241" s="163">
        <f>IF(N241="zákl. přenesená",J241,0)</f>
        <v>0</v>
      </c>
      <c r="BH241" s="163">
        <f>IF(N241="sníž. přenesená",J241,0)</f>
        <v>0</v>
      </c>
      <c r="BI241" s="163">
        <f>IF(N241="nulová",J241,0)</f>
        <v>0</v>
      </c>
      <c r="BJ241" s="17" t="s">
        <v>80</v>
      </c>
      <c r="BK241" s="163">
        <f>ROUND(I241*H241,2)</f>
        <v>0</v>
      </c>
      <c r="BL241" s="17" t="s">
        <v>121</v>
      </c>
      <c r="BM241" s="162" t="s">
        <v>305</v>
      </c>
    </row>
    <row r="242" spans="1:65" s="2" customFormat="1" ht="39">
      <c r="A242" s="34"/>
      <c r="B242" s="35"/>
      <c r="C242" s="36"/>
      <c r="D242" s="164" t="s">
        <v>123</v>
      </c>
      <c r="E242" s="36"/>
      <c r="F242" s="165" t="s">
        <v>290</v>
      </c>
      <c r="G242" s="36"/>
      <c r="H242" s="36"/>
      <c r="I242" s="166"/>
      <c r="J242" s="36"/>
      <c r="K242" s="36"/>
      <c r="L242" s="39"/>
      <c r="M242" s="167"/>
      <c r="N242" s="168"/>
      <c r="O242" s="64"/>
      <c r="P242" s="64"/>
      <c r="Q242" s="64"/>
      <c r="R242" s="64"/>
      <c r="S242" s="64"/>
      <c r="T242" s="65"/>
      <c r="U242" s="34"/>
      <c r="V242" s="34"/>
      <c r="W242" s="34"/>
      <c r="X242" s="34"/>
      <c r="Y242" s="34"/>
      <c r="Z242" s="34"/>
      <c r="AA242" s="34"/>
      <c r="AB242" s="34"/>
      <c r="AC242" s="34"/>
      <c r="AD242" s="34"/>
      <c r="AE242" s="34"/>
      <c r="AT242" s="17" t="s">
        <v>123</v>
      </c>
      <c r="AU242" s="17" t="s">
        <v>72</v>
      </c>
    </row>
    <row r="243" spans="1:65" s="2" customFormat="1" ht="16.5" customHeight="1">
      <c r="A243" s="34"/>
      <c r="B243" s="35"/>
      <c r="C243" s="151" t="s">
        <v>306</v>
      </c>
      <c r="D243" s="151" t="s">
        <v>116</v>
      </c>
      <c r="E243" s="152" t="s">
        <v>307</v>
      </c>
      <c r="F243" s="153" t="s">
        <v>308</v>
      </c>
      <c r="G243" s="154" t="s">
        <v>141</v>
      </c>
      <c r="H243" s="155">
        <v>2.1760000000000002</v>
      </c>
      <c r="I243" s="156"/>
      <c r="J243" s="157">
        <f>ROUND(I243*H243,2)</f>
        <v>0</v>
      </c>
      <c r="K243" s="153" t="s">
        <v>120</v>
      </c>
      <c r="L243" s="39"/>
      <c r="M243" s="158" t="s">
        <v>19</v>
      </c>
      <c r="N243" s="159" t="s">
        <v>43</v>
      </c>
      <c r="O243" s="64"/>
      <c r="P243" s="160">
        <f>O243*H243</f>
        <v>0</v>
      </c>
      <c r="Q243" s="160">
        <v>0</v>
      </c>
      <c r="R243" s="160">
        <f>Q243*H243</f>
        <v>0</v>
      </c>
      <c r="S243" s="160">
        <v>0</v>
      </c>
      <c r="T243" s="161">
        <f>S243*H243</f>
        <v>0</v>
      </c>
      <c r="U243" s="34"/>
      <c r="V243" s="34"/>
      <c r="W243" s="34"/>
      <c r="X243" s="34"/>
      <c r="Y243" s="34"/>
      <c r="Z243" s="34"/>
      <c r="AA243" s="34"/>
      <c r="AB243" s="34"/>
      <c r="AC243" s="34"/>
      <c r="AD243" s="34"/>
      <c r="AE243" s="34"/>
      <c r="AR243" s="162" t="s">
        <v>121</v>
      </c>
      <c r="AT243" s="162" t="s">
        <v>116</v>
      </c>
      <c r="AU243" s="162" t="s">
        <v>72</v>
      </c>
      <c r="AY243" s="17" t="s">
        <v>122</v>
      </c>
      <c r="BE243" s="163">
        <f>IF(N243="základní",J243,0)</f>
        <v>0</v>
      </c>
      <c r="BF243" s="163">
        <f>IF(N243="snížená",J243,0)</f>
        <v>0</v>
      </c>
      <c r="BG243" s="163">
        <f>IF(N243="zákl. přenesená",J243,0)</f>
        <v>0</v>
      </c>
      <c r="BH243" s="163">
        <f>IF(N243="sníž. přenesená",J243,0)</f>
        <v>0</v>
      </c>
      <c r="BI243" s="163">
        <f>IF(N243="nulová",J243,0)</f>
        <v>0</v>
      </c>
      <c r="BJ243" s="17" t="s">
        <v>80</v>
      </c>
      <c r="BK243" s="163">
        <f>ROUND(I243*H243,2)</f>
        <v>0</v>
      </c>
      <c r="BL243" s="17" t="s">
        <v>121</v>
      </c>
      <c r="BM243" s="162" t="s">
        <v>309</v>
      </c>
    </row>
    <row r="244" spans="1:65" s="2" customFormat="1" ht="11.25">
      <c r="A244" s="34"/>
      <c r="B244" s="35"/>
      <c r="C244" s="36"/>
      <c r="D244" s="164" t="s">
        <v>123</v>
      </c>
      <c r="E244" s="36"/>
      <c r="F244" s="165" t="s">
        <v>308</v>
      </c>
      <c r="G244" s="36"/>
      <c r="H244" s="36"/>
      <c r="I244" s="166"/>
      <c r="J244" s="36"/>
      <c r="K244" s="36"/>
      <c r="L244" s="39"/>
      <c r="M244" s="167"/>
      <c r="N244" s="168"/>
      <c r="O244" s="64"/>
      <c r="P244" s="64"/>
      <c r="Q244" s="64"/>
      <c r="R244" s="64"/>
      <c r="S244" s="64"/>
      <c r="T244" s="65"/>
      <c r="U244" s="34"/>
      <c r="V244" s="34"/>
      <c r="W244" s="34"/>
      <c r="X244" s="34"/>
      <c r="Y244" s="34"/>
      <c r="Z244" s="34"/>
      <c r="AA244" s="34"/>
      <c r="AB244" s="34"/>
      <c r="AC244" s="34"/>
      <c r="AD244" s="34"/>
      <c r="AE244" s="34"/>
      <c r="AT244" s="17" t="s">
        <v>123</v>
      </c>
      <c r="AU244" s="17" t="s">
        <v>72</v>
      </c>
    </row>
    <row r="245" spans="1:65" s="12" customFormat="1" ht="11.25">
      <c r="B245" s="180"/>
      <c r="C245" s="181"/>
      <c r="D245" s="164" t="s">
        <v>132</v>
      </c>
      <c r="E245" s="182" t="s">
        <v>19</v>
      </c>
      <c r="F245" s="183" t="s">
        <v>310</v>
      </c>
      <c r="G245" s="181"/>
      <c r="H245" s="182" t="s">
        <v>19</v>
      </c>
      <c r="I245" s="184"/>
      <c r="J245" s="181"/>
      <c r="K245" s="181"/>
      <c r="L245" s="185"/>
      <c r="M245" s="186"/>
      <c r="N245" s="187"/>
      <c r="O245" s="187"/>
      <c r="P245" s="187"/>
      <c r="Q245" s="187"/>
      <c r="R245" s="187"/>
      <c r="S245" s="187"/>
      <c r="T245" s="188"/>
      <c r="AT245" s="189" t="s">
        <v>132</v>
      </c>
      <c r="AU245" s="189" t="s">
        <v>72</v>
      </c>
      <c r="AV245" s="12" t="s">
        <v>80</v>
      </c>
      <c r="AW245" s="12" t="s">
        <v>33</v>
      </c>
      <c r="AX245" s="12" t="s">
        <v>72</v>
      </c>
      <c r="AY245" s="189" t="s">
        <v>122</v>
      </c>
    </row>
    <row r="246" spans="1:65" s="11" customFormat="1" ht="11.25">
      <c r="B246" s="169"/>
      <c r="C246" s="170"/>
      <c r="D246" s="164" t="s">
        <v>132</v>
      </c>
      <c r="E246" s="171" t="s">
        <v>19</v>
      </c>
      <c r="F246" s="172" t="s">
        <v>311</v>
      </c>
      <c r="G246" s="170"/>
      <c r="H246" s="173">
        <v>2.1760000000000002</v>
      </c>
      <c r="I246" s="174"/>
      <c r="J246" s="170"/>
      <c r="K246" s="170"/>
      <c r="L246" s="175"/>
      <c r="M246" s="176"/>
      <c r="N246" s="177"/>
      <c r="O246" s="177"/>
      <c r="P246" s="177"/>
      <c r="Q246" s="177"/>
      <c r="R246" s="177"/>
      <c r="S246" s="177"/>
      <c r="T246" s="178"/>
      <c r="AT246" s="179" t="s">
        <v>132</v>
      </c>
      <c r="AU246" s="179" t="s">
        <v>72</v>
      </c>
      <c r="AV246" s="11" t="s">
        <v>82</v>
      </c>
      <c r="AW246" s="11" t="s">
        <v>33</v>
      </c>
      <c r="AX246" s="11" t="s">
        <v>72</v>
      </c>
      <c r="AY246" s="179" t="s">
        <v>122</v>
      </c>
    </row>
    <row r="247" spans="1:65" s="13" customFormat="1" ht="11.25">
      <c r="B247" s="190"/>
      <c r="C247" s="191"/>
      <c r="D247" s="164" t="s">
        <v>132</v>
      </c>
      <c r="E247" s="192" t="s">
        <v>19</v>
      </c>
      <c r="F247" s="193" t="s">
        <v>138</v>
      </c>
      <c r="G247" s="191"/>
      <c r="H247" s="194">
        <v>2.1760000000000002</v>
      </c>
      <c r="I247" s="195"/>
      <c r="J247" s="191"/>
      <c r="K247" s="191"/>
      <c r="L247" s="196"/>
      <c r="M247" s="197"/>
      <c r="N247" s="198"/>
      <c r="O247" s="198"/>
      <c r="P247" s="198"/>
      <c r="Q247" s="198"/>
      <c r="R247" s="198"/>
      <c r="S247" s="198"/>
      <c r="T247" s="199"/>
      <c r="AT247" s="200" t="s">
        <v>132</v>
      </c>
      <c r="AU247" s="200" t="s">
        <v>72</v>
      </c>
      <c r="AV247" s="13" t="s">
        <v>121</v>
      </c>
      <c r="AW247" s="13" t="s">
        <v>33</v>
      </c>
      <c r="AX247" s="13" t="s">
        <v>80</v>
      </c>
      <c r="AY247" s="200" t="s">
        <v>122</v>
      </c>
    </row>
    <row r="248" spans="1:65" s="2" customFormat="1" ht="21.75" customHeight="1">
      <c r="A248" s="34"/>
      <c r="B248" s="35"/>
      <c r="C248" s="201" t="s">
        <v>235</v>
      </c>
      <c r="D248" s="201" t="s">
        <v>312</v>
      </c>
      <c r="E248" s="202" t="s">
        <v>313</v>
      </c>
      <c r="F248" s="203" t="s">
        <v>314</v>
      </c>
      <c r="G248" s="204" t="s">
        <v>119</v>
      </c>
      <c r="H248" s="205">
        <v>160</v>
      </c>
      <c r="I248" s="206"/>
      <c r="J248" s="207">
        <f>ROUND(I248*H248,2)</f>
        <v>0</v>
      </c>
      <c r="K248" s="203" t="s">
        <v>120</v>
      </c>
      <c r="L248" s="208"/>
      <c r="M248" s="209" t="s">
        <v>19</v>
      </c>
      <c r="N248" s="210" t="s">
        <v>43</v>
      </c>
      <c r="O248" s="64"/>
      <c r="P248" s="160">
        <f>O248*H248</f>
        <v>0</v>
      </c>
      <c r="Q248" s="160">
        <v>0</v>
      </c>
      <c r="R248" s="160">
        <f>Q248*H248</f>
        <v>0</v>
      </c>
      <c r="S248" s="160">
        <v>0</v>
      </c>
      <c r="T248" s="161">
        <f>S248*H248</f>
        <v>0</v>
      </c>
      <c r="U248" s="34"/>
      <c r="V248" s="34"/>
      <c r="W248" s="34"/>
      <c r="X248" s="34"/>
      <c r="Y248" s="34"/>
      <c r="Z248" s="34"/>
      <c r="AA248" s="34"/>
      <c r="AB248" s="34"/>
      <c r="AC248" s="34"/>
      <c r="AD248" s="34"/>
      <c r="AE248" s="34"/>
      <c r="AR248" s="162" t="s">
        <v>142</v>
      </c>
      <c r="AT248" s="162" t="s">
        <v>312</v>
      </c>
      <c r="AU248" s="162" t="s">
        <v>72</v>
      </c>
      <c r="AY248" s="17" t="s">
        <v>122</v>
      </c>
      <c r="BE248" s="163">
        <f>IF(N248="základní",J248,0)</f>
        <v>0</v>
      </c>
      <c r="BF248" s="163">
        <f>IF(N248="snížená",J248,0)</f>
        <v>0</v>
      </c>
      <c r="BG248" s="163">
        <f>IF(N248="zákl. přenesená",J248,0)</f>
        <v>0</v>
      </c>
      <c r="BH248" s="163">
        <f>IF(N248="sníž. přenesená",J248,0)</f>
        <v>0</v>
      </c>
      <c r="BI248" s="163">
        <f>IF(N248="nulová",J248,0)</f>
        <v>0</v>
      </c>
      <c r="BJ248" s="17" t="s">
        <v>80</v>
      </c>
      <c r="BK248" s="163">
        <f>ROUND(I248*H248,2)</f>
        <v>0</v>
      </c>
      <c r="BL248" s="17" t="s">
        <v>121</v>
      </c>
      <c r="BM248" s="162" t="s">
        <v>315</v>
      </c>
    </row>
    <row r="249" spans="1:65" s="2" customFormat="1" ht="11.25">
      <c r="A249" s="34"/>
      <c r="B249" s="35"/>
      <c r="C249" s="36"/>
      <c r="D249" s="164" t="s">
        <v>123</v>
      </c>
      <c r="E249" s="36"/>
      <c r="F249" s="165" t="s">
        <v>314</v>
      </c>
      <c r="G249" s="36"/>
      <c r="H249" s="36"/>
      <c r="I249" s="166"/>
      <c r="J249" s="36"/>
      <c r="K249" s="36"/>
      <c r="L249" s="39"/>
      <c r="M249" s="167"/>
      <c r="N249" s="168"/>
      <c r="O249" s="64"/>
      <c r="P249" s="64"/>
      <c r="Q249" s="64"/>
      <c r="R249" s="64"/>
      <c r="S249" s="64"/>
      <c r="T249" s="65"/>
      <c r="U249" s="34"/>
      <c r="V249" s="34"/>
      <c r="W249" s="34"/>
      <c r="X249" s="34"/>
      <c r="Y249" s="34"/>
      <c r="Z249" s="34"/>
      <c r="AA249" s="34"/>
      <c r="AB249" s="34"/>
      <c r="AC249" s="34"/>
      <c r="AD249" s="34"/>
      <c r="AE249" s="34"/>
      <c r="AT249" s="17" t="s">
        <v>123</v>
      </c>
      <c r="AU249" s="17" t="s">
        <v>72</v>
      </c>
    </row>
    <row r="250" spans="1:65" s="2" customFormat="1" ht="16.5" customHeight="1">
      <c r="A250" s="34"/>
      <c r="B250" s="35"/>
      <c r="C250" s="201" t="s">
        <v>316</v>
      </c>
      <c r="D250" s="201" t="s">
        <v>312</v>
      </c>
      <c r="E250" s="202" t="s">
        <v>317</v>
      </c>
      <c r="F250" s="203" t="s">
        <v>318</v>
      </c>
      <c r="G250" s="204" t="s">
        <v>119</v>
      </c>
      <c r="H250" s="205">
        <v>160</v>
      </c>
      <c r="I250" s="206"/>
      <c r="J250" s="207">
        <f>ROUND(I250*H250,2)</f>
        <v>0</v>
      </c>
      <c r="K250" s="203" t="s">
        <v>120</v>
      </c>
      <c r="L250" s="208"/>
      <c r="M250" s="209" t="s">
        <v>19</v>
      </c>
      <c r="N250" s="210" t="s">
        <v>43</v>
      </c>
      <c r="O250" s="64"/>
      <c r="P250" s="160">
        <f>O250*H250</f>
        <v>0</v>
      </c>
      <c r="Q250" s="160">
        <v>0</v>
      </c>
      <c r="R250" s="160">
        <f>Q250*H250</f>
        <v>0</v>
      </c>
      <c r="S250" s="160">
        <v>0</v>
      </c>
      <c r="T250" s="161">
        <f>S250*H250</f>
        <v>0</v>
      </c>
      <c r="U250" s="34"/>
      <c r="V250" s="34"/>
      <c r="W250" s="34"/>
      <c r="X250" s="34"/>
      <c r="Y250" s="34"/>
      <c r="Z250" s="34"/>
      <c r="AA250" s="34"/>
      <c r="AB250" s="34"/>
      <c r="AC250" s="34"/>
      <c r="AD250" s="34"/>
      <c r="AE250" s="34"/>
      <c r="AR250" s="162" t="s">
        <v>142</v>
      </c>
      <c r="AT250" s="162" t="s">
        <v>312</v>
      </c>
      <c r="AU250" s="162" t="s">
        <v>72</v>
      </c>
      <c r="AY250" s="17" t="s">
        <v>122</v>
      </c>
      <c r="BE250" s="163">
        <f>IF(N250="základní",J250,0)</f>
        <v>0</v>
      </c>
      <c r="BF250" s="163">
        <f>IF(N250="snížená",J250,0)</f>
        <v>0</v>
      </c>
      <c r="BG250" s="163">
        <f>IF(N250="zákl. přenesená",J250,0)</f>
        <v>0</v>
      </c>
      <c r="BH250" s="163">
        <f>IF(N250="sníž. přenesená",J250,0)</f>
        <v>0</v>
      </c>
      <c r="BI250" s="163">
        <f>IF(N250="nulová",J250,0)</f>
        <v>0</v>
      </c>
      <c r="BJ250" s="17" t="s">
        <v>80</v>
      </c>
      <c r="BK250" s="163">
        <f>ROUND(I250*H250,2)</f>
        <v>0</v>
      </c>
      <c r="BL250" s="17" t="s">
        <v>121</v>
      </c>
      <c r="BM250" s="162" t="s">
        <v>319</v>
      </c>
    </row>
    <row r="251" spans="1:65" s="2" customFormat="1" ht="11.25">
      <c r="A251" s="34"/>
      <c r="B251" s="35"/>
      <c r="C251" s="36"/>
      <c r="D251" s="164" t="s">
        <v>123</v>
      </c>
      <c r="E251" s="36"/>
      <c r="F251" s="165" t="s">
        <v>318</v>
      </c>
      <c r="G251" s="36"/>
      <c r="H251" s="36"/>
      <c r="I251" s="166"/>
      <c r="J251" s="36"/>
      <c r="K251" s="36"/>
      <c r="L251" s="39"/>
      <c r="M251" s="167"/>
      <c r="N251" s="168"/>
      <c r="O251" s="64"/>
      <c r="P251" s="64"/>
      <c r="Q251" s="64"/>
      <c r="R251" s="64"/>
      <c r="S251" s="64"/>
      <c r="T251" s="65"/>
      <c r="U251" s="34"/>
      <c r="V251" s="34"/>
      <c r="W251" s="34"/>
      <c r="X251" s="34"/>
      <c r="Y251" s="34"/>
      <c r="Z251" s="34"/>
      <c r="AA251" s="34"/>
      <c r="AB251" s="34"/>
      <c r="AC251" s="34"/>
      <c r="AD251" s="34"/>
      <c r="AE251" s="34"/>
      <c r="AT251" s="17" t="s">
        <v>123</v>
      </c>
      <c r="AU251" s="17" t="s">
        <v>72</v>
      </c>
    </row>
    <row r="252" spans="1:65" s="2" customFormat="1" ht="66.75" customHeight="1">
      <c r="A252" s="34"/>
      <c r="B252" s="35"/>
      <c r="C252" s="151" t="s">
        <v>240</v>
      </c>
      <c r="D252" s="151" t="s">
        <v>116</v>
      </c>
      <c r="E252" s="152" t="s">
        <v>320</v>
      </c>
      <c r="F252" s="153" t="s">
        <v>321</v>
      </c>
      <c r="G252" s="154" t="s">
        <v>141</v>
      </c>
      <c r="H252" s="155">
        <v>27.2</v>
      </c>
      <c r="I252" s="156"/>
      <c r="J252" s="157">
        <f>ROUND(I252*H252,2)</f>
        <v>0</v>
      </c>
      <c r="K252" s="153" t="s">
        <v>120</v>
      </c>
      <c r="L252" s="39"/>
      <c r="M252" s="158" t="s">
        <v>19</v>
      </c>
      <c r="N252" s="159" t="s">
        <v>43</v>
      </c>
      <c r="O252" s="64"/>
      <c r="P252" s="160">
        <f>O252*H252</f>
        <v>0</v>
      </c>
      <c r="Q252" s="160">
        <v>0</v>
      </c>
      <c r="R252" s="160">
        <f>Q252*H252</f>
        <v>0</v>
      </c>
      <c r="S252" s="160">
        <v>0</v>
      </c>
      <c r="T252" s="161">
        <f>S252*H252</f>
        <v>0</v>
      </c>
      <c r="U252" s="34"/>
      <c r="V252" s="34"/>
      <c r="W252" s="34"/>
      <c r="X252" s="34"/>
      <c r="Y252" s="34"/>
      <c r="Z252" s="34"/>
      <c r="AA252" s="34"/>
      <c r="AB252" s="34"/>
      <c r="AC252" s="34"/>
      <c r="AD252" s="34"/>
      <c r="AE252" s="34"/>
      <c r="AR252" s="162" t="s">
        <v>121</v>
      </c>
      <c r="AT252" s="162" t="s">
        <v>116</v>
      </c>
      <c r="AU252" s="162" t="s">
        <v>72</v>
      </c>
      <c r="AY252" s="17" t="s">
        <v>122</v>
      </c>
      <c r="BE252" s="163">
        <f>IF(N252="základní",J252,0)</f>
        <v>0</v>
      </c>
      <c r="BF252" s="163">
        <f>IF(N252="snížená",J252,0)</f>
        <v>0</v>
      </c>
      <c r="BG252" s="163">
        <f>IF(N252="zákl. přenesená",J252,0)</f>
        <v>0</v>
      </c>
      <c r="BH252" s="163">
        <f>IF(N252="sníž. přenesená",J252,0)</f>
        <v>0</v>
      </c>
      <c r="BI252" s="163">
        <f>IF(N252="nulová",J252,0)</f>
        <v>0</v>
      </c>
      <c r="BJ252" s="17" t="s">
        <v>80</v>
      </c>
      <c r="BK252" s="163">
        <f>ROUND(I252*H252,2)</f>
        <v>0</v>
      </c>
      <c r="BL252" s="17" t="s">
        <v>121</v>
      </c>
      <c r="BM252" s="162" t="s">
        <v>322</v>
      </c>
    </row>
    <row r="253" spans="1:65" s="2" customFormat="1" ht="39">
      <c r="A253" s="34"/>
      <c r="B253" s="35"/>
      <c r="C253" s="36"/>
      <c r="D253" s="164" t="s">
        <v>123</v>
      </c>
      <c r="E253" s="36"/>
      <c r="F253" s="165" t="s">
        <v>321</v>
      </c>
      <c r="G253" s="36"/>
      <c r="H253" s="36"/>
      <c r="I253" s="166"/>
      <c r="J253" s="36"/>
      <c r="K253" s="36"/>
      <c r="L253" s="39"/>
      <c r="M253" s="167"/>
      <c r="N253" s="168"/>
      <c r="O253" s="64"/>
      <c r="P253" s="64"/>
      <c r="Q253" s="64"/>
      <c r="R253" s="64"/>
      <c r="S253" s="64"/>
      <c r="T253" s="65"/>
      <c r="U253" s="34"/>
      <c r="V253" s="34"/>
      <c r="W253" s="34"/>
      <c r="X253" s="34"/>
      <c r="Y253" s="34"/>
      <c r="Z253" s="34"/>
      <c r="AA253" s="34"/>
      <c r="AB253" s="34"/>
      <c r="AC253" s="34"/>
      <c r="AD253" s="34"/>
      <c r="AE253" s="34"/>
      <c r="AT253" s="17" t="s">
        <v>123</v>
      </c>
      <c r="AU253" s="17" t="s">
        <v>72</v>
      </c>
    </row>
    <row r="254" spans="1:65" s="11" customFormat="1" ht="11.25">
      <c r="B254" s="169"/>
      <c r="C254" s="170"/>
      <c r="D254" s="164" t="s">
        <v>132</v>
      </c>
      <c r="E254" s="171" t="s">
        <v>19</v>
      </c>
      <c r="F254" s="172" t="s">
        <v>323</v>
      </c>
      <c r="G254" s="170"/>
      <c r="H254" s="173">
        <v>27.2</v>
      </c>
      <c r="I254" s="174"/>
      <c r="J254" s="170"/>
      <c r="K254" s="170"/>
      <c r="L254" s="175"/>
      <c r="M254" s="176"/>
      <c r="N254" s="177"/>
      <c r="O254" s="177"/>
      <c r="P254" s="177"/>
      <c r="Q254" s="177"/>
      <c r="R254" s="177"/>
      <c r="S254" s="177"/>
      <c r="T254" s="178"/>
      <c r="AT254" s="179" t="s">
        <v>132</v>
      </c>
      <c r="AU254" s="179" t="s">
        <v>72</v>
      </c>
      <c r="AV254" s="11" t="s">
        <v>82</v>
      </c>
      <c r="AW254" s="11" t="s">
        <v>33</v>
      </c>
      <c r="AX254" s="11" t="s">
        <v>72</v>
      </c>
      <c r="AY254" s="179" t="s">
        <v>122</v>
      </c>
    </row>
    <row r="255" spans="1:65" s="13" customFormat="1" ht="11.25">
      <c r="B255" s="190"/>
      <c r="C255" s="191"/>
      <c r="D255" s="164" t="s">
        <v>132</v>
      </c>
      <c r="E255" s="192" t="s">
        <v>19</v>
      </c>
      <c r="F255" s="193" t="s">
        <v>138</v>
      </c>
      <c r="G255" s="191"/>
      <c r="H255" s="194">
        <v>27.2</v>
      </c>
      <c r="I255" s="195"/>
      <c r="J255" s="191"/>
      <c r="K255" s="191"/>
      <c r="L255" s="196"/>
      <c r="M255" s="197"/>
      <c r="N255" s="198"/>
      <c r="O255" s="198"/>
      <c r="P255" s="198"/>
      <c r="Q255" s="198"/>
      <c r="R255" s="198"/>
      <c r="S255" s="198"/>
      <c r="T255" s="199"/>
      <c r="AT255" s="200" t="s">
        <v>132</v>
      </c>
      <c r="AU255" s="200" t="s">
        <v>72</v>
      </c>
      <c r="AV255" s="13" t="s">
        <v>121</v>
      </c>
      <c r="AW255" s="13" t="s">
        <v>33</v>
      </c>
      <c r="AX255" s="13" t="s">
        <v>80</v>
      </c>
      <c r="AY255" s="200" t="s">
        <v>122</v>
      </c>
    </row>
    <row r="256" spans="1:65" s="2" customFormat="1" ht="16.5" customHeight="1">
      <c r="A256" s="34"/>
      <c r="B256" s="35"/>
      <c r="C256" s="201" t="s">
        <v>324</v>
      </c>
      <c r="D256" s="201" t="s">
        <v>312</v>
      </c>
      <c r="E256" s="202" t="s">
        <v>325</v>
      </c>
      <c r="F256" s="203" t="s">
        <v>326</v>
      </c>
      <c r="G256" s="204" t="s">
        <v>119</v>
      </c>
      <c r="H256" s="205">
        <v>247</v>
      </c>
      <c r="I256" s="206"/>
      <c r="J256" s="207">
        <f>ROUND(I256*H256,2)</f>
        <v>0</v>
      </c>
      <c r="K256" s="203" t="s">
        <v>120</v>
      </c>
      <c r="L256" s="208"/>
      <c r="M256" s="209" t="s">
        <v>19</v>
      </c>
      <c r="N256" s="210" t="s">
        <v>43</v>
      </c>
      <c r="O256" s="64"/>
      <c r="P256" s="160">
        <f>O256*H256</f>
        <v>0</v>
      </c>
      <c r="Q256" s="160">
        <v>0</v>
      </c>
      <c r="R256" s="160">
        <f>Q256*H256</f>
        <v>0</v>
      </c>
      <c r="S256" s="160">
        <v>0</v>
      </c>
      <c r="T256" s="161">
        <f>S256*H256</f>
        <v>0</v>
      </c>
      <c r="U256" s="34"/>
      <c r="V256" s="34"/>
      <c r="W256" s="34"/>
      <c r="X256" s="34"/>
      <c r="Y256" s="34"/>
      <c r="Z256" s="34"/>
      <c r="AA256" s="34"/>
      <c r="AB256" s="34"/>
      <c r="AC256" s="34"/>
      <c r="AD256" s="34"/>
      <c r="AE256" s="34"/>
      <c r="AR256" s="162" t="s">
        <v>142</v>
      </c>
      <c r="AT256" s="162" t="s">
        <v>312</v>
      </c>
      <c r="AU256" s="162" t="s">
        <v>72</v>
      </c>
      <c r="AY256" s="17" t="s">
        <v>122</v>
      </c>
      <c r="BE256" s="163">
        <f>IF(N256="základní",J256,0)</f>
        <v>0</v>
      </c>
      <c r="BF256" s="163">
        <f>IF(N256="snížená",J256,0)</f>
        <v>0</v>
      </c>
      <c r="BG256" s="163">
        <f>IF(N256="zákl. přenesená",J256,0)</f>
        <v>0</v>
      </c>
      <c r="BH256" s="163">
        <f>IF(N256="sníž. přenesená",J256,0)</f>
        <v>0</v>
      </c>
      <c r="BI256" s="163">
        <f>IF(N256="nulová",J256,0)</f>
        <v>0</v>
      </c>
      <c r="BJ256" s="17" t="s">
        <v>80</v>
      </c>
      <c r="BK256" s="163">
        <f>ROUND(I256*H256,2)</f>
        <v>0</v>
      </c>
      <c r="BL256" s="17" t="s">
        <v>121</v>
      </c>
      <c r="BM256" s="162" t="s">
        <v>327</v>
      </c>
    </row>
    <row r="257" spans="1:65" s="2" customFormat="1" ht="11.25">
      <c r="A257" s="34"/>
      <c r="B257" s="35"/>
      <c r="C257" s="36"/>
      <c r="D257" s="164" t="s">
        <v>123</v>
      </c>
      <c r="E257" s="36"/>
      <c r="F257" s="165" t="s">
        <v>326</v>
      </c>
      <c r="G257" s="36"/>
      <c r="H257" s="36"/>
      <c r="I257" s="166"/>
      <c r="J257" s="36"/>
      <c r="K257" s="36"/>
      <c r="L257" s="39"/>
      <c r="M257" s="167"/>
      <c r="N257" s="168"/>
      <c r="O257" s="64"/>
      <c r="P257" s="64"/>
      <c r="Q257" s="64"/>
      <c r="R257" s="64"/>
      <c r="S257" s="64"/>
      <c r="T257" s="65"/>
      <c r="U257" s="34"/>
      <c r="V257" s="34"/>
      <c r="W257" s="34"/>
      <c r="X257" s="34"/>
      <c r="Y257" s="34"/>
      <c r="Z257" s="34"/>
      <c r="AA257" s="34"/>
      <c r="AB257" s="34"/>
      <c r="AC257" s="34"/>
      <c r="AD257" s="34"/>
      <c r="AE257" s="34"/>
      <c r="AT257" s="17" t="s">
        <v>123</v>
      </c>
      <c r="AU257" s="17" t="s">
        <v>72</v>
      </c>
    </row>
    <row r="258" spans="1:65" s="2" customFormat="1" ht="66.75" customHeight="1">
      <c r="A258" s="34"/>
      <c r="B258" s="35"/>
      <c r="C258" s="151" t="s">
        <v>244</v>
      </c>
      <c r="D258" s="151" t="s">
        <v>116</v>
      </c>
      <c r="E258" s="152" t="s">
        <v>320</v>
      </c>
      <c r="F258" s="153" t="s">
        <v>321</v>
      </c>
      <c r="G258" s="154" t="s">
        <v>141</v>
      </c>
      <c r="H258" s="155">
        <v>2.48</v>
      </c>
      <c r="I258" s="156"/>
      <c r="J258" s="157">
        <f>ROUND(I258*H258,2)</f>
        <v>0</v>
      </c>
      <c r="K258" s="153" t="s">
        <v>120</v>
      </c>
      <c r="L258" s="39"/>
      <c r="M258" s="158" t="s">
        <v>19</v>
      </c>
      <c r="N258" s="159" t="s">
        <v>43</v>
      </c>
      <c r="O258" s="64"/>
      <c r="P258" s="160">
        <f>O258*H258</f>
        <v>0</v>
      </c>
      <c r="Q258" s="160">
        <v>0</v>
      </c>
      <c r="R258" s="160">
        <f>Q258*H258</f>
        <v>0</v>
      </c>
      <c r="S258" s="160">
        <v>0</v>
      </c>
      <c r="T258" s="161">
        <f>S258*H258</f>
        <v>0</v>
      </c>
      <c r="U258" s="34"/>
      <c r="V258" s="34"/>
      <c r="W258" s="34"/>
      <c r="X258" s="34"/>
      <c r="Y258" s="34"/>
      <c r="Z258" s="34"/>
      <c r="AA258" s="34"/>
      <c r="AB258" s="34"/>
      <c r="AC258" s="34"/>
      <c r="AD258" s="34"/>
      <c r="AE258" s="34"/>
      <c r="AR258" s="162" t="s">
        <v>121</v>
      </c>
      <c r="AT258" s="162" t="s">
        <v>116</v>
      </c>
      <c r="AU258" s="162" t="s">
        <v>72</v>
      </c>
      <c r="AY258" s="17" t="s">
        <v>122</v>
      </c>
      <c r="BE258" s="163">
        <f>IF(N258="základní",J258,0)</f>
        <v>0</v>
      </c>
      <c r="BF258" s="163">
        <f>IF(N258="snížená",J258,0)</f>
        <v>0</v>
      </c>
      <c r="BG258" s="163">
        <f>IF(N258="zákl. přenesená",J258,0)</f>
        <v>0</v>
      </c>
      <c r="BH258" s="163">
        <f>IF(N258="sníž. přenesená",J258,0)</f>
        <v>0</v>
      </c>
      <c r="BI258" s="163">
        <f>IF(N258="nulová",J258,0)</f>
        <v>0</v>
      </c>
      <c r="BJ258" s="17" t="s">
        <v>80</v>
      </c>
      <c r="BK258" s="163">
        <f>ROUND(I258*H258,2)</f>
        <v>0</v>
      </c>
      <c r="BL258" s="17" t="s">
        <v>121</v>
      </c>
      <c r="BM258" s="162" t="s">
        <v>328</v>
      </c>
    </row>
    <row r="259" spans="1:65" s="2" customFormat="1" ht="39">
      <c r="A259" s="34"/>
      <c r="B259" s="35"/>
      <c r="C259" s="36"/>
      <c r="D259" s="164" t="s">
        <v>123</v>
      </c>
      <c r="E259" s="36"/>
      <c r="F259" s="165" t="s">
        <v>321</v>
      </c>
      <c r="G259" s="36"/>
      <c r="H259" s="36"/>
      <c r="I259" s="166"/>
      <c r="J259" s="36"/>
      <c r="K259" s="36"/>
      <c r="L259" s="39"/>
      <c r="M259" s="167"/>
      <c r="N259" s="168"/>
      <c r="O259" s="64"/>
      <c r="P259" s="64"/>
      <c r="Q259" s="64"/>
      <c r="R259" s="64"/>
      <c r="S259" s="64"/>
      <c r="T259" s="65"/>
      <c r="U259" s="34"/>
      <c r="V259" s="34"/>
      <c r="W259" s="34"/>
      <c r="X259" s="34"/>
      <c r="Y259" s="34"/>
      <c r="Z259" s="34"/>
      <c r="AA259" s="34"/>
      <c r="AB259" s="34"/>
      <c r="AC259" s="34"/>
      <c r="AD259" s="34"/>
      <c r="AE259" s="34"/>
      <c r="AT259" s="17" t="s">
        <v>123</v>
      </c>
      <c r="AU259" s="17" t="s">
        <v>72</v>
      </c>
    </row>
    <row r="260" spans="1:65" s="11" customFormat="1" ht="11.25">
      <c r="B260" s="169"/>
      <c r="C260" s="170"/>
      <c r="D260" s="164" t="s">
        <v>132</v>
      </c>
      <c r="E260" s="171" t="s">
        <v>19</v>
      </c>
      <c r="F260" s="172" t="s">
        <v>329</v>
      </c>
      <c r="G260" s="170"/>
      <c r="H260" s="173">
        <v>2.48</v>
      </c>
      <c r="I260" s="174"/>
      <c r="J260" s="170"/>
      <c r="K260" s="170"/>
      <c r="L260" s="175"/>
      <c r="M260" s="176"/>
      <c r="N260" s="177"/>
      <c r="O260" s="177"/>
      <c r="P260" s="177"/>
      <c r="Q260" s="177"/>
      <c r="R260" s="177"/>
      <c r="S260" s="177"/>
      <c r="T260" s="178"/>
      <c r="AT260" s="179" t="s">
        <v>132</v>
      </c>
      <c r="AU260" s="179" t="s">
        <v>72</v>
      </c>
      <c r="AV260" s="11" t="s">
        <v>82</v>
      </c>
      <c r="AW260" s="11" t="s">
        <v>33</v>
      </c>
      <c r="AX260" s="11" t="s">
        <v>72</v>
      </c>
      <c r="AY260" s="179" t="s">
        <v>122</v>
      </c>
    </row>
    <row r="261" spans="1:65" s="13" customFormat="1" ht="11.25">
      <c r="B261" s="190"/>
      <c r="C261" s="191"/>
      <c r="D261" s="164" t="s">
        <v>132</v>
      </c>
      <c r="E261" s="192" t="s">
        <v>19</v>
      </c>
      <c r="F261" s="193" t="s">
        <v>138</v>
      </c>
      <c r="G261" s="191"/>
      <c r="H261" s="194">
        <v>2.48</v>
      </c>
      <c r="I261" s="195"/>
      <c r="J261" s="191"/>
      <c r="K261" s="191"/>
      <c r="L261" s="196"/>
      <c r="M261" s="197"/>
      <c r="N261" s="198"/>
      <c r="O261" s="198"/>
      <c r="P261" s="198"/>
      <c r="Q261" s="198"/>
      <c r="R261" s="198"/>
      <c r="S261" s="198"/>
      <c r="T261" s="199"/>
      <c r="AT261" s="200" t="s">
        <v>132</v>
      </c>
      <c r="AU261" s="200" t="s">
        <v>72</v>
      </c>
      <c r="AV261" s="13" t="s">
        <v>121</v>
      </c>
      <c r="AW261" s="13" t="s">
        <v>33</v>
      </c>
      <c r="AX261" s="13" t="s">
        <v>80</v>
      </c>
      <c r="AY261" s="200" t="s">
        <v>122</v>
      </c>
    </row>
    <row r="262" spans="1:65" s="2" customFormat="1" ht="16.5" customHeight="1">
      <c r="A262" s="34"/>
      <c r="B262" s="35"/>
      <c r="C262" s="201" t="s">
        <v>330</v>
      </c>
      <c r="D262" s="201" t="s">
        <v>312</v>
      </c>
      <c r="E262" s="202" t="s">
        <v>331</v>
      </c>
      <c r="F262" s="203" t="s">
        <v>332</v>
      </c>
      <c r="G262" s="204" t="s">
        <v>141</v>
      </c>
      <c r="H262" s="205">
        <v>4849.2020000000002</v>
      </c>
      <c r="I262" s="206"/>
      <c r="J262" s="207">
        <f>ROUND(I262*H262,2)</f>
        <v>0</v>
      </c>
      <c r="K262" s="203" t="s">
        <v>120</v>
      </c>
      <c r="L262" s="208"/>
      <c r="M262" s="209" t="s">
        <v>19</v>
      </c>
      <c r="N262" s="210" t="s">
        <v>43</v>
      </c>
      <c r="O262" s="64"/>
      <c r="P262" s="160">
        <f>O262*H262</f>
        <v>0</v>
      </c>
      <c r="Q262" s="160">
        <v>0</v>
      </c>
      <c r="R262" s="160">
        <f>Q262*H262</f>
        <v>0</v>
      </c>
      <c r="S262" s="160">
        <v>0</v>
      </c>
      <c r="T262" s="161">
        <f>S262*H262</f>
        <v>0</v>
      </c>
      <c r="U262" s="34"/>
      <c r="V262" s="34"/>
      <c r="W262" s="34"/>
      <c r="X262" s="34"/>
      <c r="Y262" s="34"/>
      <c r="Z262" s="34"/>
      <c r="AA262" s="34"/>
      <c r="AB262" s="34"/>
      <c r="AC262" s="34"/>
      <c r="AD262" s="34"/>
      <c r="AE262" s="34"/>
      <c r="AR262" s="162" t="s">
        <v>142</v>
      </c>
      <c r="AT262" s="162" t="s">
        <v>312</v>
      </c>
      <c r="AU262" s="162" t="s">
        <v>72</v>
      </c>
      <c r="AY262" s="17" t="s">
        <v>122</v>
      </c>
      <c r="BE262" s="163">
        <f>IF(N262="základní",J262,0)</f>
        <v>0</v>
      </c>
      <c r="BF262" s="163">
        <f>IF(N262="snížená",J262,0)</f>
        <v>0</v>
      </c>
      <c r="BG262" s="163">
        <f>IF(N262="zákl. přenesená",J262,0)</f>
        <v>0</v>
      </c>
      <c r="BH262" s="163">
        <f>IF(N262="sníž. přenesená",J262,0)</f>
        <v>0</v>
      </c>
      <c r="BI262" s="163">
        <f>IF(N262="nulová",J262,0)</f>
        <v>0</v>
      </c>
      <c r="BJ262" s="17" t="s">
        <v>80</v>
      </c>
      <c r="BK262" s="163">
        <f>ROUND(I262*H262,2)</f>
        <v>0</v>
      </c>
      <c r="BL262" s="17" t="s">
        <v>121</v>
      </c>
      <c r="BM262" s="162" t="s">
        <v>333</v>
      </c>
    </row>
    <row r="263" spans="1:65" s="2" customFormat="1" ht="11.25">
      <c r="A263" s="34"/>
      <c r="B263" s="35"/>
      <c r="C263" s="36"/>
      <c r="D263" s="164" t="s">
        <v>123</v>
      </c>
      <c r="E263" s="36"/>
      <c r="F263" s="165" t="s">
        <v>332</v>
      </c>
      <c r="G263" s="36"/>
      <c r="H263" s="36"/>
      <c r="I263" s="166"/>
      <c r="J263" s="36"/>
      <c r="K263" s="36"/>
      <c r="L263" s="39"/>
      <c r="M263" s="167"/>
      <c r="N263" s="168"/>
      <c r="O263" s="64"/>
      <c r="P263" s="64"/>
      <c r="Q263" s="64"/>
      <c r="R263" s="64"/>
      <c r="S263" s="64"/>
      <c r="T263" s="65"/>
      <c r="U263" s="34"/>
      <c r="V263" s="34"/>
      <c r="W263" s="34"/>
      <c r="X263" s="34"/>
      <c r="Y263" s="34"/>
      <c r="Z263" s="34"/>
      <c r="AA263" s="34"/>
      <c r="AB263" s="34"/>
      <c r="AC263" s="34"/>
      <c r="AD263" s="34"/>
      <c r="AE263" s="34"/>
      <c r="AT263" s="17" t="s">
        <v>123</v>
      </c>
      <c r="AU263" s="17" t="s">
        <v>72</v>
      </c>
    </row>
    <row r="264" spans="1:65" s="11" customFormat="1" ht="11.25">
      <c r="B264" s="169"/>
      <c r="C264" s="170"/>
      <c r="D264" s="164" t="s">
        <v>132</v>
      </c>
      <c r="E264" s="171" t="s">
        <v>19</v>
      </c>
      <c r="F264" s="172" t="s">
        <v>334</v>
      </c>
      <c r="G264" s="170"/>
      <c r="H264" s="173">
        <v>4849.2020000000002</v>
      </c>
      <c r="I264" s="174"/>
      <c r="J264" s="170"/>
      <c r="K264" s="170"/>
      <c r="L264" s="175"/>
      <c r="M264" s="176"/>
      <c r="N264" s="177"/>
      <c r="O264" s="177"/>
      <c r="P264" s="177"/>
      <c r="Q264" s="177"/>
      <c r="R264" s="177"/>
      <c r="S264" s="177"/>
      <c r="T264" s="178"/>
      <c r="AT264" s="179" t="s">
        <v>132</v>
      </c>
      <c r="AU264" s="179" t="s">
        <v>72</v>
      </c>
      <c r="AV264" s="11" t="s">
        <v>82</v>
      </c>
      <c r="AW264" s="11" t="s">
        <v>33</v>
      </c>
      <c r="AX264" s="11" t="s">
        <v>72</v>
      </c>
      <c r="AY264" s="179" t="s">
        <v>122</v>
      </c>
    </row>
    <row r="265" spans="1:65" s="13" customFormat="1" ht="11.25">
      <c r="B265" s="190"/>
      <c r="C265" s="191"/>
      <c r="D265" s="164" t="s">
        <v>132</v>
      </c>
      <c r="E265" s="192" t="s">
        <v>19</v>
      </c>
      <c r="F265" s="193" t="s">
        <v>138</v>
      </c>
      <c r="G265" s="191"/>
      <c r="H265" s="194">
        <v>4849.2020000000002</v>
      </c>
      <c r="I265" s="195"/>
      <c r="J265" s="191"/>
      <c r="K265" s="191"/>
      <c r="L265" s="196"/>
      <c r="M265" s="197"/>
      <c r="N265" s="198"/>
      <c r="O265" s="198"/>
      <c r="P265" s="198"/>
      <c r="Q265" s="198"/>
      <c r="R265" s="198"/>
      <c r="S265" s="198"/>
      <c r="T265" s="199"/>
      <c r="AT265" s="200" t="s">
        <v>132</v>
      </c>
      <c r="AU265" s="200" t="s">
        <v>72</v>
      </c>
      <c r="AV265" s="13" t="s">
        <v>121</v>
      </c>
      <c r="AW265" s="13" t="s">
        <v>33</v>
      </c>
      <c r="AX265" s="13" t="s">
        <v>80</v>
      </c>
      <c r="AY265" s="200" t="s">
        <v>122</v>
      </c>
    </row>
    <row r="266" spans="1:65" s="2" customFormat="1" ht="55.5" customHeight="1">
      <c r="A266" s="34"/>
      <c r="B266" s="35"/>
      <c r="C266" s="151" t="s">
        <v>249</v>
      </c>
      <c r="D266" s="151" t="s">
        <v>116</v>
      </c>
      <c r="E266" s="152" t="s">
        <v>335</v>
      </c>
      <c r="F266" s="153" t="s">
        <v>336</v>
      </c>
      <c r="G266" s="154" t="s">
        <v>141</v>
      </c>
      <c r="H266" s="155">
        <v>4849.2020000000002</v>
      </c>
      <c r="I266" s="156"/>
      <c r="J266" s="157">
        <f>ROUND(I266*H266,2)</f>
        <v>0</v>
      </c>
      <c r="K266" s="153" t="s">
        <v>120</v>
      </c>
      <c r="L266" s="39"/>
      <c r="M266" s="158" t="s">
        <v>19</v>
      </c>
      <c r="N266" s="159" t="s">
        <v>43</v>
      </c>
      <c r="O266" s="64"/>
      <c r="P266" s="160">
        <f>O266*H266</f>
        <v>0</v>
      </c>
      <c r="Q266" s="160">
        <v>0</v>
      </c>
      <c r="R266" s="160">
        <f>Q266*H266</f>
        <v>0</v>
      </c>
      <c r="S266" s="160">
        <v>0</v>
      </c>
      <c r="T266" s="161">
        <f>S266*H266</f>
        <v>0</v>
      </c>
      <c r="U266" s="34"/>
      <c r="V266" s="34"/>
      <c r="W266" s="34"/>
      <c r="X266" s="34"/>
      <c r="Y266" s="34"/>
      <c r="Z266" s="34"/>
      <c r="AA266" s="34"/>
      <c r="AB266" s="34"/>
      <c r="AC266" s="34"/>
      <c r="AD266" s="34"/>
      <c r="AE266" s="34"/>
      <c r="AR266" s="162" t="s">
        <v>121</v>
      </c>
      <c r="AT266" s="162" t="s">
        <v>116</v>
      </c>
      <c r="AU266" s="162" t="s">
        <v>72</v>
      </c>
      <c r="AY266" s="17" t="s">
        <v>122</v>
      </c>
      <c r="BE266" s="163">
        <f>IF(N266="základní",J266,0)</f>
        <v>0</v>
      </c>
      <c r="BF266" s="163">
        <f>IF(N266="snížená",J266,0)</f>
        <v>0</v>
      </c>
      <c r="BG266" s="163">
        <f>IF(N266="zákl. přenesená",J266,0)</f>
        <v>0</v>
      </c>
      <c r="BH266" s="163">
        <f>IF(N266="sníž. přenesená",J266,0)</f>
        <v>0</v>
      </c>
      <c r="BI266" s="163">
        <f>IF(N266="nulová",J266,0)</f>
        <v>0</v>
      </c>
      <c r="BJ266" s="17" t="s">
        <v>80</v>
      </c>
      <c r="BK266" s="163">
        <f>ROUND(I266*H266,2)</f>
        <v>0</v>
      </c>
      <c r="BL266" s="17" t="s">
        <v>121</v>
      </c>
      <c r="BM266" s="162" t="s">
        <v>337</v>
      </c>
    </row>
    <row r="267" spans="1:65" s="2" customFormat="1" ht="29.25">
      <c r="A267" s="34"/>
      <c r="B267" s="35"/>
      <c r="C267" s="36"/>
      <c r="D267" s="164" t="s">
        <v>123</v>
      </c>
      <c r="E267" s="36"/>
      <c r="F267" s="165" t="s">
        <v>336</v>
      </c>
      <c r="G267" s="36"/>
      <c r="H267" s="36"/>
      <c r="I267" s="166"/>
      <c r="J267" s="36"/>
      <c r="K267" s="36"/>
      <c r="L267" s="39"/>
      <c r="M267" s="167"/>
      <c r="N267" s="168"/>
      <c r="O267" s="64"/>
      <c r="P267" s="64"/>
      <c r="Q267" s="64"/>
      <c r="R267" s="64"/>
      <c r="S267" s="64"/>
      <c r="T267" s="65"/>
      <c r="U267" s="34"/>
      <c r="V267" s="34"/>
      <c r="W267" s="34"/>
      <c r="X267" s="34"/>
      <c r="Y267" s="34"/>
      <c r="Z267" s="34"/>
      <c r="AA267" s="34"/>
      <c r="AB267" s="34"/>
      <c r="AC267" s="34"/>
      <c r="AD267" s="34"/>
      <c r="AE267" s="34"/>
      <c r="AT267" s="17" t="s">
        <v>123</v>
      </c>
      <c r="AU267" s="17" t="s">
        <v>72</v>
      </c>
    </row>
    <row r="268" spans="1:65" s="11" customFormat="1" ht="11.25">
      <c r="B268" s="169"/>
      <c r="C268" s="170"/>
      <c r="D268" s="164" t="s">
        <v>132</v>
      </c>
      <c r="E268" s="171" t="s">
        <v>19</v>
      </c>
      <c r="F268" s="172" t="s">
        <v>338</v>
      </c>
      <c r="G268" s="170"/>
      <c r="H268" s="173">
        <v>4849.2020000000002</v>
      </c>
      <c r="I268" s="174"/>
      <c r="J268" s="170"/>
      <c r="K268" s="170"/>
      <c r="L268" s="175"/>
      <c r="M268" s="176"/>
      <c r="N268" s="177"/>
      <c r="O268" s="177"/>
      <c r="P268" s="177"/>
      <c r="Q268" s="177"/>
      <c r="R268" s="177"/>
      <c r="S268" s="177"/>
      <c r="T268" s="178"/>
      <c r="AT268" s="179" t="s">
        <v>132</v>
      </c>
      <c r="AU268" s="179" t="s">
        <v>72</v>
      </c>
      <c r="AV268" s="11" t="s">
        <v>82</v>
      </c>
      <c r="AW268" s="11" t="s">
        <v>33</v>
      </c>
      <c r="AX268" s="11" t="s">
        <v>72</v>
      </c>
      <c r="AY268" s="179" t="s">
        <v>122</v>
      </c>
    </row>
    <row r="269" spans="1:65" s="13" customFormat="1" ht="11.25">
      <c r="B269" s="190"/>
      <c r="C269" s="191"/>
      <c r="D269" s="164" t="s">
        <v>132</v>
      </c>
      <c r="E269" s="192" t="s">
        <v>19</v>
      </c>
      <c r="F269" s="193" t="s">
        <v>138</v>
      </c>
      <c r="G269" s="191"/>
      <c r="H269" s="194">
        <v>4849.2020000000002</v>
      </c>
      <c r="I269" s="195"/>
      <c r="J269" s="191"/>
      <c r="K269" s="191"/>
      <c r="L269" s="196"/>
      <c r="M269" s="197"/>
      <c r="N269" s="198"/>
      <c r="O269" s="198"/>
      <c r="P269" s="198"/>
      <c r="Q269" s="198"/>
      <c r="R269" s="198"/>
      <c r="S269" s="198"/>
      <c r="T269" s="199"/>
      <c r="AT269" s="200" t="s">
        <v>132</v>
      </c>
      <c r="AU269" s="200" t="s">
        <v>72</v>
      </c>
      <c r="AV269" s="13" t="s">
        <v>121</v>
      </c>
      <c r="AW269" s="13" t="s">
        <v>33</v>
      </c>
      <c r="AX269" s="13" t="s">
        <v>80</v>
      </c>
      <c r="AY269" s="200" t="s">
        <v>122</v>
      </c>
    </row>
    <row r="270" spans="1:65" s="2" customFormat="1" ht="24.2" customHeight="1">
      <c r="A270" s="34"/>
      <c r="B270" s="35"/>
      <c r="C270" s="201" t="s">
        <v>339</v>
      </c>
      <c r="D270" s="201" t="s">
        <v>312</v>
      </c>
      <c r="E270" s="202" t="s">
        <v>340</v>
      </c>
      <c r="F270" s="203" t="s">
        <v>341</v>
      </c>
      <c r="G270" s="204" t="s">
        <v>119</v>
      </c>
      <c r="H270" s="205">
        <v>51436</v>
      </c>
      <c r="I270" s="206"/>
      <c r="J270" s="207">
        <f>ROUND(I270*H270,2)</f>
        <v>0</v>
      </c>
      <c r="K270" s="203" t="s">
        <v>120</v>
      </c>
      <c r="L270" s="208"/>
      <c r="M270" s="209" t="s">
        <v>19</v>
      </c>
      <c r="N270" s="210" t="s">
        <v>43</v>
      </c>
      <c r="O270" s="64"/>
      <c r="P270" s="160">
        <f>O270*H270</f>
        <v>0</v>
      </c>
      <c r="Q270" s="160">
        <v>0</v>
      </c>
      <c r="R270" s="160">
        <f>Q270*H270</f>
        <v>0</v>
      </c>
      <c r="S270" s="160">
        <v>0</v>
      </c>
      <c r="T270" s="161">
        <f>S270*H270</f>
        <v>0</v>
      </c>
      <c r="U270" s="34"/>
      <c r="V270" s="34"/>
      <c r="W270" s="34"/>
      <c r="X270" s="34"/>
      <c r="Y270" s="34"/>
      <c r="Z270" s="34"/>
      <c r="AA270" s="34"/>
      <c r="AB270" s="34"/>
      <c r="AC270" s="34"/>
      <c r="AD270" s="34"/>
      <c r="AE270" s="34"/>
      <c r="AR270" s="162" t="s">
        <v>142</v>
      </c>
      <c r="AT270" s="162" t="s">
        <v>312</v>
      </c>
      <c r="AU270" s="162" t="s">
        <v>72</v>
      </c>
      <c r="AY270" s="17" t="s">
        <v>122</v>
      </c>
      <c r="BE270" s="163">
        <f>IF(N270="základní",J270,0)</f>
        <v>0</v>
      </c>
      <c r="BF270" s="163">
        <f>IF(N270="snížená",J270,0)</f>
        <v>0</v>
      </c>
      <c r="BG270" s="163">
        <f>IF(N270="zákl. přenesená",J270,0)</f>
        <v>0</v>
      </c>
      <c r="BH270" s="163">
        <f>IF(N270="sníž. přenesená",J270,0)</f>
        <v>0</v>
      </c>
      <c r="BI270" s="163">
        <f>IF(N270="nulová",J270,0)</f>
        <v>0</v>
      </c>
      <c r="BJ270" s="17" t="s">
        <v>80</v>
      </c>
      <c r="BK270" s="163">
        <f>ROUND(I270*H270,2)</f>
        <v>0</v>
      </c>
      <c r="BL270" s="17" t="s">
        <v>121</v>
      </c>
      <c r="BM270" s="162" t="s">
        <v>342</v>
      </c>
    </row>
    <row r="271" spans="1:65" s="2" customFormat="1" ht="19.5">
      <c r="A271" s="34"/>
      <c r="B271" s="35"/>
      <c r="C271" s="36"/>
      <c r="D271" s="164" t="s">
        <v>123</v>
      </c>
      <c r="E271" s="36"/>
      <c r="F271" s="165" t="s">
        <v>341</v>
      </c>
      <c r="G271" s="36"/>
      <c r="H271" s="36"/>
      <c r="I271" s="166"/>
      <c r="J271" s="36"/>
      <c r="K271" s="36"/>
      <c r="L271" s="39"/>
      <c r="M271" s="167"/>
      <c r="N271" s="168"/>
      <c r="O271" s="64"/>
      <c r="P271" s="64"/>
      <c r="Q271" s="64"/>
      <c r="R271" s="64"/>
      <c r="S271" s="64"/>
      <c r="T271" s="65"/>
      <c r="U271" s="34"/>
      <c r="V271" s="34"/>
      <c r="W271" s="34"/>
      <c r="X271" s="34"/>
      <c r="Y271" s="34"/>
      <c r="Z271" s="34"/>
      <c r="AA271" s="34"/>
      <c r="AB271" s="34"/>
      <c r="AC271" s="34"/>
      <c r="AD271" s="34"/>
      <c r="AE271" s="34"/>
      <c r="AT271" s="17" t="s">
        <v>123</v>
      </c>
      <c r="AU271" s="17" t="s">
        <v>72</v>
      </c>
    </row>
    <row r="272" spans="1:65" s="11" customFormat="1" ht="11.25">
      <c r="B272" s="169"/>
      <c r="C272" s="170"/>
      <c r="D272" s="164" t="s">
        <v>132</v>
      </c>
      <c r="E272" s="171" t="s">
        <v>19</v>
      </c>
      <c r="F272" s="172" t="s">
        <v>343</v>
      </c>
      <c r="G272" s="170"/>
      <c r="H272" s="173">
        <v>51436</v>
      </c>
      <c r="I272" s="174"/>
      <c r="J272" s="170"/>
      <c r="K272" s="170"/>
      <c r="L272" s="175"/>
      <c r="M272" s="176"/>
      <c r="N272" s="177"/>
      <c r="O272" s="177"/>
      <c r="P272" s="177"/>
      <c r="Q272" s="177"/>
      <c r="R272" s="177"/>
      <c r="S272" s="177"/>
      <c r="T272" s="178"/>
      <c r="AT272" s="179" t="s">
        <v>132</v>
      </c>
      <c r="AU272" s="179" t="s">
        <v>72</v>
      </c>
      <c r="AV272" s="11" t="s">
        <v>82</v>
      </c>
      <c r="AW272" s="11" t="s">
        <v>33</v>
      </c>
      <c r="AX272" s="11" t="s">
        <v>72</v>
      </c>
      <c r="AY272" s="179" t="s">
        <v>122</v>
      </c>
    </row>
    <row r="273" spans="1:65" s="13" customFormat="1" ht="11.25">
      <c r="B273" s="190"/>
      <c r="C273" s="191"/>
      <c r="D273" s="164" t="s">
        <v>132</v>
      </c>
      <c r="E273" s="192" t="s">
        <v>19</v>
      </c>
      <c r="F273" s="193" t="s">
        <v>138</v>
      </c>
      <c r="G273" s="191"/>
      <c r="H273" s="194">
        <v>51436</v>
      </c>
      <c r="I273" s="195"/>
      <c r="J273" s="191"/>
      <c r="K273" s="191"/>
      <c r="L273" s="196"/>
      <c r="M273" s="197"/>
      <c r="N273" s="198"/>
      <c r="O273" s="198"/>
      <c r="P273" s="198"/>
      <c r="Q273" s="198"/>
      <c r="R273" s="198"/>
      <c r="S273" s="198"/>
      <c r="T273" s="199"/>
      <c r="AT273" s="200" t="s">
        <v>132</v>
      </c>
      <c r="AU273" s="200" t="s">
        <v>72</v>
      </c>
      <c r="AV273" s="13" t="s">
        <v>121</v>
      </c>
      <c r="AW273" s="13" t="s">
        <v>33</v>
      </c>
      <c r="AX273" s="13" t="s">
        <v>80</v>
      </c>
      <c r="AY273" s="200" t="s">
        <v>122</v>
      </c>
    </row>
    <row r="274" spans="1:65" s="2" customFormat="1" ht="24.2" customHeight="1">
      <c r="A274" s="34"/>
      <c r="B274" s="35"/>
      <c r="C274" s="201" t="s">
        <v>252</v>
      </c>
      <c r="D274" s="201" t="s">
        <v>312</v>
      </c>
      <c r="E274" s="202" t="s">
        <v>344</v>
      </c>
      <c r="F274" s="203" t="s">
        <v>345</v>
      </c>
      <c r="G274" s="204" t="s">
        <v>119</v>
      </c>
      <c r="H274" s="205">
        <v>564</v>
      </c>
      <c r="I274" s="206"/>
      <c r="J274" s="207">
        <f>ROUND(I274*H274,2)</f>
        <v>0</v>
      </c>
      <c r="K274" s="203" t="s">
        <v>120</v>
      </c>
      <c r="L274" s="208"/>
      <c r="M274" s="209" t="s">
        <v>19</v>
      </c>
      <c r="N274" s="210" t="s">
        <v>43</v>
      </c>
      <c r="O274" s="64"/>
      <c r="P274" s="160">
        <f>O274*H274</f>
        <v>0</v>
      </c>
      <c r="Q274" s="160">
        <v>0</v>
      </c>
      <c r="R274" s="160">
        <f>Q274*H274</f>
        <v>0</v>
      </c>
      <c r="S274" s="160">
        <v>0</v>
      </c>
      <c r="T274" s="161">
        <f>S274*H274</f>
        <v>0</v>
      </c>
      <c r="U274" s="34"/>
      <c r="V274" s="34"/>
      <c r="W274" s="34"/>
      <c r="X274" s="34"/>
      <c r="Y274" s="34"/>
      <c r="Z274" s="34"/>
      <c r="AA274" s="34"/>
      <c r="AB274" s="34"/>
      <c r="AC274" s="34"/>
      <c r="AD274" s="34"/>
      <c r="AE274" s="34"/>
      <c r="AR274" s="162" t="s">
        <v>142</v>
      </c>
      <c r="AT274" s="162" t="s">
        <v>312</v>
      </c>
      <c r="AU274" s="162" t="s">
        <v>72</v>
      </c>
      <c r="AY274" s="17" t="s">
        <v>122</v>
      </c>
      <c r="BE274" s="163">
        <f>IF(N274="základní",J274,0)</f>
        <v>0</v>
      </c>
      <c r="BF274" s="163">
        <f>IF(N274="snížená",J274,0)</f>
        <v>0</v>
      </c>
      <c r="BG274" s="163">
        <f>IF(N274="zákl. přenesená",J274,0)</f>
        <v>0</v>
      </c>
      <c r="BH274" s="163">
        <f>IF(N274="sníž. přenesená",J274,0)</f>
        <v>0</v>
      </c>
      <c r="BI274" s="163">
        <f>IF(N274="nulová",J274,0)</f>
        <v>0</v>
      </c>
      <c r="BJ274" s="17" t="s">
        <v>80</v>
      </c>
      <c r="BK274" s="163">
        <f>ROUND(I274*H274,2)</f>
        <v>0</v>
      </c>
      <c r="BL274" s="17" t="s">
        <v>121</v>
      </c>
      <c r="BM274" s="162" t="s">
        <v>346</v>
      </c>
    </row>
    <row r="275" spans="1:65" s="2" customFormat="1" ht="19.5">
      <c r="A275" s="34"/>
      <c r="B275" s="35"/>
      <c r="C275" s="36"/>
      <c r="D275" s="164" t="s">
        <v>123</v>
      </c>
      <c r="E275" s="36"/>
      <c r="F275" s="165" t="s">
        <v>345</v>
      </c>
      <c r="G275" s="36"/>
      <c r="H275" s="36"/>
      <c r="I275" s="166"/>
      <c r="J275" s="36"/>
      <c r="K275" s="36"/>
      <c r="L275" s="39"/>
      <c r="M275" s="167"/>
      <c r="N275" s="168"/>
      <c r="O275" s="64"/>
      <c r="P275" s="64"/>
      <c r="Q275" s="64"/>
      <c r="R275" s="64"/>
      <c r="S275" s="64"/>
      <c r="T275" s="65"/>
      <c r="U275" s="34"/>
      <c r="V275" s="34"/>
      <c r="W275" s="34"/>
      <c r="X275" s="34"/>
      <c r="Y275" s="34"/>
      <c r="Z275" s="34"/>
      <c r="AA275" s="34"/>
      <c r="AB275" s="34"/>
      <c r="AC275" s="34"/>
      <c r="AD275" s="34"/>
      <c r="AE275" s="34"/>
      <c r="AT275" s="17" t="s">
        <v>123</v>
      </c>
      <c r="AU275" s="17" t="s">
        <v>72</v>
      </c>
    </row>
    <row r="276" spans="1:65" s="11" customFormat="1" ht="22.5">
      <c r="B276" s="169"/>
      <c r="C276" s="170"/>
      <c r="D276" s="164" t="s">
        <v>132</v>
      </c>
      <c r="E276" s="171" t="s">
        <v>19</v>
      </c>
      <c r="F276" s="172" t="s">
        <v>347</v>
      </c>
      <c r="G276" s="170"/>
      <c r="H276" s="173">
        <v>564</v>
      </c>
      <c r="I276" s="174"/>
      <c r="J276" s="170"/>
      <c r="K276" s="170"/>
      <c r="L276" s="175"/>
      <c r="M276" s="176"/>
      <c r="N276" s="177"/>
      <c r="O276" s="177"/>
      <c r="P276" s="177"/>
      <c r="Q276" s="177"/>
      <c r="R276" s="177"/>
      <c r="S276" s="177"/>
      <c r="T276" s="178"/>
      <c r="AT276" s="179" t="s">
        <v>132</v>
      </c>
      <c r="AU276" s="179" t="s">
        <v>72</v>
      </c>
      <c r="AV276" s="11" t="s">
        <v>82</v>
      </c>
      <c r="AW276" s="11" t="s">
        <v>33</v>
      </c>
      <c r="AX276" s="11" t="s">
        <v>72</v>
      </c>
      <c r="AY276" s="179" t="s">
        <v>122</v>
      </c>
    </row>
    <row r="277" spans="1:65" s="13" customFormat="1" ht="11.25">
      <c r="B277" s="190"/>
      <c r="C277" s="191"/>
      <c r="D277" s="164" t="s">
        <v>132</v>
      </c>
      <c r="E277" s="192" t="s">
        <v>19</v>
      </c>
      <c r="F277" s="193" t="s">
        <v>138</v>
      </c>
      <c r="G277" s="191"/>
      <c r="H277" s="194">
        <v>564</v>
      </c>
      <c r="I277" s="195"/>
      <c r="J277" s="191"/>
      <c r="K277" s="191"/>
      <c r="L277" s="196"/>
      <c r="M277" s="197"/>
      <c r="N277" s="198"/>
      <c r="O277" s="198"/>
      <c r="P277" s="198"/>
      <c r="Q277" s="198"/>
      <c r="R277" s="198"/>
      <c r="S277" s="198"/>
      <c r="T277" s="199"/>
      <c r="AT277" s="200" t="s">
        <v>132</v>
      </c>
      <c r="AU277" s="200" t="s">
        <v>72</v>
      </c>
      <c r="AV277" s="13" t="s">
        <v>121</v>
      </c>
      <c r="AW277" s="13" t="s">
        <v>33</v>
      </c>
      <c r="AX277" s="13" t="s">
        <v>80</v>
      </c>
      <c r="AY277" s="200" t="s">
        <v>122</v>
      </c>
    </row>
    <row r="278" spans="1:65" s="2" customFormat="1" ht="21.75" customHeight="1">
      <c r="A278" s="34"/>
      <c r="B278" s="35"/>
      <c r="C278" s="201" t="s">
        <v>348</v>
      </c>
      <c r="D278" s="201" t="s">
        <v>312</v>
      </c>
      <c r="E278" s="202" t="s">
        <v>349</v>
      </c>
      <c r="F278" s="203" t="s">
        <v>350</v>
      </c>
      <c r="G278" s="204" t="s">
        <v>119</v>
      </c>
      <c r="H278" s="205">
        <v>26112</v>
      </c>
      <c r="I278" s="206"/>
      <c r="J278" s="207">
        <f>ROUND(I278*H278,2)</f>
        <v>0</v>
      </c>
      <c r="K278" s="203" t="s">
        <v>120</v>
      </c>
      <c r="L278" s="208"/>
      <c r="M278" s="209" t="s">
        <v>19</v>
      </c>
      <c r="N278" s="210" t="s">
        <v>43</v>
      </c>
      <c r="O278" s="64"/>
      <c r="P278" s="160">
        <f>O278*H278</f>
        <v>0</v>
      </c>
      <c r="Q278" s="160">
        <v>0</v>
      </c>
      <c r="R278" s="160">
        <f>Q278*H278</f>
        <v>0</v>
      </c>
      <c r="S278" s="160">
        <v>0</v>
      </c>
      <c r="T278" s="161">
        <f>S278*H278</f>
        <v>0</v>
      </c>
      <c r="U278" s="34"/>
      <c r="V278" s="34"/>
      <c r="W278" s="34"/>
      <c r="X278" s="34"/>
      <c r="Y278" s="34"/>
      <c r="Z278" s="34"/>
      <c r="AA278" s="34"/>
      <c r="AB278" s="34"/>
      <c r="AC278" s="34"/>
      <c r="AD278" s="34"/>
      <c r="AE278" s="34"/>
      <c r="AR278" s="162" t="s">
        <v>142</v>
      </c>
      <c r="AT278" s="162" t="s">
        <v>312</v>
      </c>
      <c r="AU278" s="162" t="s">
        <v>72</v>
      </c>
      <c r="AY278" s="17" t="s">
        <v>122</v>
      </c>
      <c r="BE278" s="163">
        <f>IF(N278="základní",J278,0)</f>
        <v>0</v>
      </c>
      <c r="BF278" s="163">
        <f>IF(N278="snížená",J278,0)</f>
        <v>0</v>
      </c>
      <c r="BG278" s="163">
        <f>IF(N278="zákl. přenesená",J278,0)</f>
        <v>0</v>
      </c>
      <c r="BH278" s="163">
        <f>IF(N278="sníž. přenesená",J278,0)</f>
        <v>0</v>
      </c>
      <c r="BI278" s="163">
        <f>IF(N278="nulová",J278,0)</f>
        <v>0</v>
      </c>
      <c r="BJ278" s="17" t="s">
        <v>80</v>
      </c>
      <c r="BK278" s="163">
        <f>ROUND(I278*H278,2)</f>
        <v>0</v>
      </c>
      <c r="BL278" s="17" t="s">
        <v>121</v>
      </c>
      <c r="BM278" s="162" t="s">
        <v>351</v>
      </c>
    </row>
    <row r="279" spans="1:65" s="2" customFormat="1" ht="11.25">
      <c r="A279" s="34"/>
      <c r="B279" s="35"/>
      <c r="C279" s="36"/>
      <c r="D279" s="164" t="s">
        <v>123</v>
      </c>
      <c r="E279" s="36"/>
      <c r="F279" s="165" t="s">
        <v>350</v>
      </c>
      <c r="G279" s="36"/>
      <c r="H279" s="36"/>
      <c r="I279" s="166"/>
      <c r="J279" s="36"/>
      <c r="K279" s="36"/>
      <c r="L279" s="39"/>
      <c r="M279" s="167"/>
      <c r="N279" s="168"/>
      <c r="O279" s="64"/>
      <c r="P279" s="64"/>
      <c r="Q279" s="64"/>
      <c r="R279" s="64"/>
      <c r="S279" s="64"/>
      <c r="T279" s="65"/>
      <c r="U279" s="34"/>
      <c r="V279" s="34"/>
      <c r="W279" s="34"/>
      <c r="X279" s="34"/>
      <c r="Y279" s="34"/>
      <c r="Z279" s="34"/>
      <c r="AA279" s="34"/>
      <c r="AB279" s="34"/>
      <c r="AC279" s="34"/>
      <c r="AD279" s="34"/>
      <c r="AE279" s="34"/>
      <c r="AT279" s="17" t="s">
        <v>123</v>
      </c>
      <c r="AU279" s="17" t="s">
        <v>72</v>
      </c>
    </row>
    <row r="280" spans="1:65" s="11" customFormat="1" ht="11.25">
      <c r="B280" s="169"/>
      <c r="C280" s="170"/>
      <c r="D280" s="164" t="s">
        <v>132</v>
      </c>
      <c r="E280" s="171" t="s">
        <v>19</v>
      </c>
      <c r="F280" s="172" t="s">
        <v>352</v>
      </c>
      <c r="G280" s="170"/>
      <c r="H280" s="173">
        <v>26112</v>
      </c>
      <c r="I280" s="174"/>
      <c r="J280" s="170"/>
      <c r="K280" s="170"/>
      <c r="L280" s="175"/>
      <c r="M280" s="176"/>
      <c r="N280" s="177"/>
      <c r="O280" s="177"/>
      <c r="P280" s="177"/>
      <c r="Q280" s="177"/>
      <c r="R280" s="177"/>
      <c r="S280" s="177"/>
      <c r="T280" s="178"/>
      <c r="AT280" s="179" t="s">
        <v>132</v>
      </c>
      <c r="AU280" s="179" t="s">
        <v>72</v>
      </c>
      <c r="AV280" s="11" t="s">
        <v>82</v>
      </c>
      <c r="AW280" s="11" t="s">
        <v>33</v>
      </c>
      <c r="AX280" s="11" t="s">
        <v>72</v>
      </c>
      <c r="AY280" s="179" t="s">
        <v>122</v>
      </c>
    </row>
    <row r="281" spans="1:65" s="13" customFormat="1" ht="11.25">
      <c r="B281" s="190"/>
      <c r="C281" s="191"/>
      <c r="D281" s="164" t="s">
        <v>132</v>
      </c>
      <c r="E281" s="192" t="s">
        <v>19</v>
      </c>
      <c r="F281" s="193" t="s">
        <v>138</v>
      </c>
      <c r="G281" s="191"/>
      <c r="H281" s="194">
        <v>26112</v>
      </c>
      <c r="I281" s="195"/>
      <c r="J281" s="191"/>
      <c r="K281" s="191"/>
      <c r="L281" s="196"/>
      <c r="M281" s="197"/>
      <c r="N281" s="198"/>
      <c r="O281" s="198"/>
      <c r="P281" s="198"/>
      <c r="Q281" s="198"/>
      <c r="R281" s="198"/>
      <c r="S281" s="198"/>
      <c r="T281" s="199"/>
      <c r="AT281" s="200" t="s">
        <v>132</v>
      </c>
      <c r="AU281" s="200" t="s">
        <v>72</v>
      </c>
      <c r="AV281" s="13" t="s">
        <v>121</v>
      </c>
      <c r="AW281" s="13" t="s">
        <v>33</v>
      </c>
      <c r="AX281" s="13" t="s">
        <v>80</v>
      </c>
      <c r="AY281" s="200" t="s">
        <v>122</v>
      </c>
    </row>
    <row r="282" spans="1:65" s="2" customFormat="1" ht="66.75" customHeight="1">
      <c r="A282" s="34"/>
      <c r="B282" s="35"/>
      <c r="C282" s="151" t="s">
        <v>257</v>
      </c>
      <c r="D282" s="151" t="s">
        <v>116</v>
      </c>
      <c r="E282" s="152" t="s">
        <v>320</v>
      </c>
      <c r="F282" s="153" t="s">
        <v>321</v>
      </c>
      <c r="G282" s="154" t="s">
        <v>141</v>
      </c>
      <c r="H282" s="155">
        <v>66.656000000000006</v>
      </c>
      <c r="I282" s="156"/>
      <c r="J282" s="157">
        <f>ROUND(I282*H282,2)</f>
        <v>0</v>
      </c>
      <c r="K282" s="153" t="s">
        <v>120</v>
      </c>
      <c r="L282" s="39"/>
      <c r="M282" s="158" t="s">
        <v>19</v>
      </c>
      <c r="N282" s="159" t="s">
        <v>43</v>
      </c>
      <c r="O282" s="64"/>
      <c r="P282" s="160">
        <f>O282*H282</f>
        <v>0</v>
      </c>
      <c r="Q282" s="160">
        <v>0</v>
      </c>
      <c r="R282" s="160">
        <f>Q282*H282</f>
        <v>0</v>
      </c>
      <c r="S282" s="160">
        <v>0</v>
      </c>
      <c r="T282" s="161">
        <f>S282*H282</f>
        <v>0</v>
      </c>
      <c r="U282" s="34"/>
      <c r="V282" s="34"/>
      <c r="W282" s="34"/>
      <c r="X282" s="34"/>
      <c r="Y282" s="34"/>
      <c r="Z282" s="34"/>
      <c r="AA282" s="34"/>
      <c r="AB282" s="34"/>
      <c r="AC282" s="34"/>
      <c r="AD282" s="34"/>
      <c r="AE282" s="34"/>
      <c r="AR282" s="162" t="s">
        <v>121</v>
      </c>
      <c r="AT282" s="162" t="s">
        <v>116</v>
      </c>
      <c r="AU282" s="162" t="s">
        <v>72</v>
      </c>
      <c r="AY282" s="17" t="s">
        <v>122</v>
      </c>
      <c r="BE282" s="163">
        <f>IF(N282="základní",J282,0)</f>
        <v>0</v>
      </c>
      <c r="BF282" s="163">
        <f>IF(N282="snížená",J282,0)</f>
        <v>0</v>
      </c>
      <c r="BG282" s="163">
        <f>IF(N282="zákl. přenesená",J282,0)</f>
        <v>0</v>
      </c>
      <c r="BH282" s="163">
        <f>IF(N282="sníž. přenesená",J282,0)</f>
        <v>0</v>
      </c>
      <c r="BI282" s="163">
        <f>IF(N282="nulová",J282,0)</f>
        <v>0</v>
      </c>
      <c r="BJ282" s="17" t="s">
        <v>80</v>
      </c>
      <c r="BK282" s="163">
        <f>ROUND(I282*H282,2)</f>
        <v>0</v>
      </c>
      <c r="BL282" s="17" t="s">
        <v>121</v>
      </c>
      <c r="BM282" s="162" t="s">
        <v>353</v>
      </c>
    </row>
    <row r="283" spans="1:65" s="2" customFormat="1" ht="39">
      <c r="A283" s="34"/>
      <c r="B283" s="35"/>
      <c r="C283" s="36"/>
      <c r="D283" s="164" t="s">
        <v>123</v>
      </c>
      <c r="E283" s="36"/>
      <c r="F283" s="165" t="s">
        <v>321</v>
      </c>
      <c r="G283" s="36"/>
      <c r="H283" s="36"/>
      <c r="I283" s="166"/>
      <c r="J283" s="36"/>
      <c r="K283" s="36"/>
      <c r="L283" s="39"/>
      <c r="M283" s="167"/>
      <c r="N283" s="168"/>
      <c r="O283" s="64"/>
      <c r="P283" s="64"/>
      <c r="Q283" s="64"/>
      <c r="R283" s="64"/>
      <c r="S283" s="64"/>
      <c r="T283" s="65"/>
      <c r="U283" s="34"/>
      <c r="V283" s="34"/>
      <c r="W283" s="34"/>
      <c r="X283" s="34"/>
      <c r="Y283" s="34"/>
      <c r="Z283" s="34"/>
      <c r="AA283" s="34"/>
      <c r="AB283" s="34"/>
      <c r="AC283" s="34"/>
      <c r="AD283" s="34"/>
      <c r="AE283" s="34"/>
      <c r="AT283" s="17" t="s">
        <v>123</v>
      </c>
      <c r="AU283" s="17" t="s">
        <v>72</v>
      </c>
    </row>
    <row r="284" spans="1:65" s="11" customFormat="1" ht="22.5">
      <c r="B284" s="169"/>
      <c r="C284" s="170"/>
      <c r="D284" s="164" t="s">
        <v>132</v>
      </c>
      <c r="E284" s="171" t="s">
        <v>19</v>
      </c>
      <c r="F284" s="172" t="s">
        <v>354</v>
      </c>
      <c r="G284" s="170"/>
      <c r="H284" s="173">
        <v>66.656000000000006</v>
      </c>
      <c r="I284" s="174"/>
      <c r="J284" s="170"/>
      <c r="K284" s="170"/>
      <c r="L284" s="175"/>
      <c r="M284" s="176"/>
      <c r="N284" s="177"/>
      <c r="O284" s="177"/>
      <c r="P284" s="177"/>
      <c r="Q284" s="177"/>
      <c r="R284" s="177"/>
      <c r="S284" s="177"/>
      <c r="T284" s="178"/>
      <c r="AT284" s="179" t="s">
        <v>132</v>
      </c>
      <c r="AU284" s="179" t="s">
        <v>72</v>
      </c>
      <c r="AV284" s="11" t="s">
        <v>82</v>
      </c>
      <c r="AW284" s="11" t="s">
        <v>33</v>
      </c>
      <c r="AX284" s="11" t="s">
        <v>72</v>
      </c>
      <c r="AY284" s="179" t="s">
        <v>122</v>
      </c>
    </row>
    <row r="285" spans="1:65" s="13" customFormat="1" ht="11.25">
      <c r="B285" s="190"/>
      <c r="C285" s="191"/>
      <c r="D285" s="164" t="s">
        <v>132</v>
      </c>
      <c r="E285" s="192" t="s">
        <v>19</v>
      </c>
      <c r="F285" s="193" t="s">
        <v>138</v>
      </c>
      <c r="G285" s="191"/>
      <c r="H285" s="194">
        <v>66.656000000000006</v>
      </c>
      <c r="I285" s="195"/>
      <c r="J285" s="191"/>
      <c r="K285" s="191"/>
      <c r="L285" s="196"/>
      <c r="M285" s="197"/>
      <c r="N285" s="198"/>
      <c r="O285" s="198"/>
      <c r="P285" s="198"/>
      <c r="Q285" s="198"/>
      <c r="R285" s="198"/>
      <c r="S285" s="198"/>
      <c r="T285" s="199"/>
      <c r="AT285" s="200" t="s">
        <v>132</v>
      </c>
      <c r="AU285" s="200" t="s">
        <v>72</v>
      </c>
      <c r="AV285" s="13" t="s">
        <v>121</v>
      </c>
      <c r="AW285" s="13" t="s">
        <v>33</v>
      </c>
      <c r="AX285" s="13" t="s">
        <v>80</v>
      </c>
      <c r="AY285" s="200" t="s">
        <v>122</v>
      </c>
    </row>
    <row r="286" spans="1:65" s="2" customFormat="1" ht="24.2" customHeight="1">
      <c r="A286" s="34"/>
      <c r="B286" s="35"/>
      <c r="C286" s="151" t="s">
        <v>355</v>
      </c>
      <c r="D286" s="151" t="s">
        <v>116</v>
      </c>
      <c r="E286" s="152" t="s">
        <v>303</v>
      </c>
      <c r="F286" s="153" t="s">
        <v>287</v>
      </c>
      <c r="G286" s="154" t="s">
        <v>141</v>
      </c>
      <c r="H286" s="155">
        <v>184.32300000000001</v>
      </c>
      <c r="I286" s="156"/>
      <c r="J286" s="157">
        <f>ROUND(I286*H286,2)</f>
        <v>0</v>
      </c>
      <c r="K286" s="153" t="s">
        <v>120</v>
      </c>
      <c r="L286" s="39"/>
      <c r="M286" s="158" t="s">
        <v>19</v>
      </c>
      <c r="N286" s="159" t="s">
        <v>43</v>
      </c>
      <c r="O286" s="64"/>
      <c r="P286" s="160">
        <f>O286*H286</f>
        <v>0</v>
      </c>
      <c r="Q286" s="160">
        <v>0</v>
      </c>
      <c r="R286" s="160">
        <f>Q286*H286</f>
        <v>0</v>
      </c>
      <c r="S286" s="160">
        <v>0</v>
      </c>
      <c r="T286" s="161">
        <f>S286*H286</f>
        <v>0</v>
      </c>
      <c r="U286" s="34"/>
      <c r="V286" s="34"/>
      <c r="W286" s="34"/>
      <c r="X286" s="34"/>
      <c r="Y286" s="34"/>
      <c r="Z286" s="34"/>
      <c r="AA286" s="34"/>
      <c r="AB286" s="34"/>
      <c r="AC286" s="34"/>
      <c r="AD286" s="34"/>
      <c r="AE286" s="34"/>
      <c r="AR286" s="162" t="s">
        <v>121</v>
      </c>
      <c r="AT286" s="162" t="s">
        <v>116</v>
      </c>
      <c r="AU286" s="162" t="s">
        <v>72</v>
      </c>
      <c r="AY286" s="17" t="s">
        <v>122</v>
      </c>
      <c r="BE286" s="163">
        <f>IF(N286="základní",J286,0)</f>
        <v>0</v>
      </c>
      <c r="BF286" s="163">
        <f>IF(N286="snížená",J286,0)</f>
        <v>0</v>
      </c>
      <c r="BG286" s="163">
        <f>IF(N286="zákl. přenesená",J286,0)</f>
        <v>0</v>
      </c>
      <c r="BH286" s="163">
        <f>IF(N286="sníž. přenesená",J286,0)</f>
        <v>0</v>
      </c>
      <c r="BI286" s="163">
        <f>IF(N286="nulová",J286,0)</f>
        <v>0</v>
      </c>
      <c r="BJ286" s="17" t="s">
        <v>80</v>
      </c>
      <c r="BK286" s="163">
        <f>ROUND(I286*H286,2)</f>
        <v>0</v>
      </c>
      <c r="BL286" s="17" t="s">
        <v>121</v>
      </c>
      <c r="BM286" s="162" t="s">
        <v>356</v>
      </c>
    </row>
    <row r="287" spans="1:65" s="2" customFormat="1" ht="11.25">
      <c r="A287" s="34"/>
      <c r="B287" s="35"/>
      <c r="C287" s="36"/>
      <c r="D287" s="164" t="s">
        <v>123</v>
      </c>
      <c r="E287" s="36"/>
      <c r="F287" s="165" t="s">
        <v>287</v>
      </c>
      <c r="G287" s="36"/>
      <c r="H287" s="36"/>
      <c r="I287" s="166"/>
      <c r="J287" s="36"/>
      <c r="K287" s="36"/>
      <c r="L287" s="39"/>
      <c r="M287" s="167"/>
      <c r="N287" s="168"/>
      <c r="O287" s="64"/>
      <c r="P287" s="64"/>
      <c r="Q287" s="64"/>
      <c r="R287" s="64"/>
      <c r="S287" s="64"/>
      <c r="T287" s="65"/>
      <c r="U287" s="34"/>
      <c r="V287" s="34"/>
      <c r="W287" s="34"/>
      <c r="X287" s="34"/>
      <c r="Y287" s="34"/>
      <c r="Z287" s="34"/>
      <c r="AA287" s="34"/>
      <c r="AB287" s="34"/>
      <c r="AC287" s="34"/>
      <c r="AD287" s="34"/>
      <c r="AE287" s="34"/>
      <c r="AT287" s="17" t="s">
        <v>123</v>
      </c>
      <c r="AU287" s="17" t="s">
        <v>72</v>
      </c>
    </row>
    <row r="288" spans="1:65" s="12" customFormat="1" ht="11.25">
      <c r="B288" s="180"/>
      <c r="C288" s="181"/>
      <c r="D288" s="164" t="s">
        <v>132</v>
      </c>
      <c r="E288" s="182" t="s">
        <v>19</v>
      </c>
      <c r="F288" s="183" t="s">
        <v>357</v>
      </c>
      <c r="G288" s="181"/>
      <c r="H288" s="182" t="s">
        <v>19</v>
      </c>
      <c r="I288" s="184"/>
      <c r="J288" s="181"/>
      <c r="K288" s="181"/>
      <c r="L288" s="185"/>
      <c r="M288" s="186"/>
      <c r="N288" s="187"/>
      <c r="O288" s="187"/>
      <c r="P288" s="187"/>
      <c r="Q288" s="187"/>
      <c r="R288" s="187"/>
      <c r="S288" s="187"/>
      <c r="T288" s="188"/>
      <c r="AT288" s="189" t="s">
        <v>132</v>
      </c>
      <c r="AU288" s="189" t="s">
        <v>72</v>
      </c>
      <c r="AV288" s="12" t="s">
        <v>80</v>
      </c>
      <c r="AW288" s="12" t="s">
        <v>33</v>
      </c>
      <c r="AX288" s="12" t="s">
        <v>72</v>
      </c>
      <c r="AY288" s="189" t="s">
        <v>122</v>
      </c>
    </row>
    <row r="289" spans="1:65" s="12" customFormat="1" ht="11.25">
      <c r="B289" s="180"/>
      <c r="C289" s="181"/>
      <c r="D289" s="164" t="s">
        <v>132</v>
      </c>
      <c r="E289" s="182" t="s">
        <v>19</v>
      </c>
      <c r="F289" s="183" t="s">
        <v>358</v>
      </c>
      <c r="G289" s="181"/>
      <c r="H289" s="182" t="s">
        <v>19</v>
      </c>
      <c r="I289" s="184"/>
      <c r="J289" s="181"/>
      <c r="K289" s="181"/>
      <c r="L289" s="185"/>
      <c r="M289" s="186"/>
      <c r="N289" s="187"/>
      <c r="O289" s="187"/>
      <c r="P289" s="187"/>
      <c r="Q289" s="187"/>
      <c r="R289" s="187"/>
      <c r="S289" s="187"/>
      <c r="T289" s="188"/>
      <c r="AT289" s="189" t="s">
        <v>132</v>
      </c>
      <c r="AU289" s="189" t="s">
        <v>72</v>
      </c>
      <c r="AV289" s="12" t="s">
        <v>80</v>
      </c>
      <c r="AW289" s="12" t="s">
        <v>33</v>
      </c>
      <c r="AX289" s="12" t="s">
        <v>72</v>
      </c>
      <c r="AY289" s="189" t="s">
        <v>122</v>
      </c>
    </row>
    <row r="290" spans="1:65" s="12" customFormat="1" ht="11.25">
      <c r="B290" s="180"/>
      <c r="C290" s="181"/>
      <c r="D290" s="164" t="s">
        <v>132</v>
      </c>
      <c r="E290" s="182" t="s">
        <v>19</v>
      </c>
      <c r="F290" s="183" t="s">
        <v>359</v>
      </c>
      <c r="G290" s="181"/>
      <c r="H290" s="182" t="s">
        <v>19</v>
      </c>
      <c r="I290" s="184"/>
      <c r="J290" s="181"/>
      <c r="K290" s="181"/>
      <c r="L290" s="185"/>
      <c r="M290" s="186"/>
      <c r="N290" s="187"/>
      <c r="O290" s="187"/>
      <c r="P290" s="187"/>
      <c r="Q290" s="187"/>
      <c r="R290" s="187"/>
      <c r="S290" s="187"/>
      <c r="T290" s="188"/>
      <c r="AT290" s="189" t="s">
        <v>132</v>
      </c>
      <c r="AU290" s="189" t="s">
        <v>72</v>
      </c>
      <c r="AV290" s="12" t="s">
        <v>80</v>
      </c>
      <c r="AW290" s="12" t="s">
        <v>33</v>
      </c>
      <c r="AX290" s="12" t="s">
        <v>72</v>
      </c>
      <c r="AY290" s="189" t="s">
        <v>122</v>
      </c>
    </row>
    <row r="291" spans="1:65" s="12" customFormat="1" ht="11.25">
      <c r="B291" s="180"/>
      <c r="C291" s="181"/>
      <c r="D291" s="164" t="s">
        <v>132</v>
      </c>
      <c r="E291" s="182" t="s">
        <v>19</v>
      </c>
      <c r="F291" s="183" t="s">
        <v>360</v>
      </c>
      <c r="G291" s="181"/>
      <c r="H291" s="182" t="s">
        <v>19</v>
      </c>
      <c r="I291" s="184"/>
      <c r="J291" s="181"/>
      <c r="K291" s="181"/>
      <c r="L291" s="185"/>
      <c r="M291" s="186"/>
      <c r="N291" s="187"/>
      <c r="O291" s="187"/>
      <c r="P291" s="187"/>
      <c r="Q291" s="187"/>
      <c r="R291" s="187"/>
      <c r="S291" s="187"/>
      <c r="T291" s="188"/>
      <c r="AT291" s="189" t="s">
        <v>132</v>
      </c>
      <c r="AU291" s="189" t="s">
        <v>72</v>
      </c>
      <c r="AV291" s="12" t="s">
        <v>80</v>
      </c>
      <c r="AW291" s="12" t="s">
        <v>33</v>
      </c>
      <c r="AX291" s="12" t="s">
        <v>72</v>
      </c>
      <c r="AY291" s="189" t="s">
        <v>122</v>
      </c>
    </row>
    <row r="292" spans="1:65" s="12" customFormat="1" ht="11.25">
      <c r="B292" s="180"/>
      <c r="C292" s="181"/>
      <c r="D292" s="164" t="s">
        <v>132</v>
      </c>
      <c r="E292" s="182" t="s">
        <v>19</v>
      </c>
      <c r="F292" s="183" t="s">
        <v>361</v>
      </c>
      <c r="G292" s="181"/>
      <c r="H292" s="182" t="s">
        <v>19</v>
      </c>
      <c r="I292" s="184"/>
      <c r="J292" s="181"/>
      <c r="K292" s="181"/>
      <c r="L292" s="185"/>
      <c r="M292" s="186"/>
      <c r="N292" s="187"/>
      <c r="O292" s="187"/>
      <c r="P292" s="187"/>
      <c r="Q292" s="187"/>
      <c r="R292" s="187"/>
      <c r="S292" s="187"/>
      <c r="T292" s="188"/>
      <c r="AT292" s="189" t="s">
        <v>132</v>
      </c>
      <c r="AU292" s="189" t="s">
        <v>72</v>
      </c>
      <c r="AV292" s="12" t="s">
        <v>80</v>
      </c>
      <c r="AW292" s="12" t="s">
        <v>33</v>
      </c>
      <c r="AX292" s="12" t="s">
        <v>72</v>
      </c>
      <c r="AY292" s="189" t="s">
        <v>122</v>
      </c>
    </row>
    <row r="293" spans="1:65" s="11" customFormat="1" ht="11.25">
      <c r="B293" s="169"/>
      <c r="C293" s="170"/>
      <c r="D293" s="164" t="s">
        <v>132</v>
      </c>
      <c r="E293" s="171" t="s">
        <v>19</v>
      </c>
      <c r="F293" s="172" t="s">
        <v>362</v>
      </c>
      <c r="G293" s="170"/>
      <c r="H293" s="173">
        <v>184.32300000000001</v>
      </c>
      <c r="I293" s="174"/>
      <c r="J293" s="170"/>
      <c r="K293" s="170"/>
      <c r="L293" s="175"/>
      <c r="M293" s="176"/>
      <c r="N293" s="177"/>
      <c r="O293" s="177"/>
      <c r="P293" s="177"/>
      <c r="Q293" s="177"/>
      <c r="R293" s="177"/>
      <c r="S293" s="177"/>
      <c r="T293" s="178"/>
      <c r="AT293" s="179" t="s">
        <v>132</v>
      </c>
      <c r="AU293" s="179" t="s">
        <v>72</v>
      </c>
      <c r="AV293" s="11" t="s">
        <v>82</v>
      </c>
      <c r="AW293" s="11" t="s">
        <v>33</v>
      </c>
      <c r="AX293" s="11" t="s">
        <v>72</v>
      </c>
      <c r="AY293" s="179" t="s">
        <v>122</v>
      </c>
    </row>
    <row r="294" spans="1:65" s="13" customFormat="1" ht="11.25">
      <c r="B294" s="190"/>
      <c r="C294" s="191"/>
      <c r="D294" s="164" t="s">
        <v>132</v>
      </c>
      <c r="E294" s="192" t="s">
        <v>19</v>
      </c>
      <c r="F294" s="193" t="s">
        <v>138</v>
      </c>
      <c r="G294" s="191"/>
      <c r="H294" s="194">
        <v>184.32300000000001</v>
      </c>
      <c r="I294" s="195"/>
      <c r="J294" s="191"/>
      <c r="K294" s="191"/>
      <c r="L294" s="196"/>
      <c r="M294" s="197"/>
      <c r="N294" s="198"/>
      <c r="O294" s="198"/>
      <c r="P294" s="198"/>
      <c r="Q294" s="198"/>
      <c r="R294" s="198"/>
      <c r="S294" s="198"/>
      <c r="T294" s="199"/>
      <c r="AT294" s="200" t="s">
        <v>132</v>
      </c>
      <c r="AU294" s="200" t="s">
        <v>72</v>
      </c>
      <c r="AV294" s="13" t="s">
        <v>121</v>
      </c>
      <c r="AW294" s="13" t="s">
        <v>33</v>
      </c>
      <c r="AX294" s="13" t="s">
        <v>80</v>
      </c>
      <c r="AY294" s="200" t="s">
        <v>122</v>
      </c>
    </row>
    <row r="295" spans="1:65" s="2" customFormat="1" ht="66.75" customHeight="1">
      <c r="A295" s="34"/>
      <c r="B295" s="35"/>
      <c r="C295" s="151" t="s">
        <v>261</v>
      </c>
      <c r="D295" s="151" t="s">
        <v>116</v>
      </c>
      <c r="E295" s="152" t="s">
        <v>363</v>
      </c>
      <c r="F295" s="153" t="s">
        <v>364</v>
      </c>
      <c r="G295" s="154" t="s">
        <v>141</v>
      </c>
      <c r="H295" s="155">
        <v>164.172</v>
      </c>
      <c r="I295" s="156"/>
      <c r="J295" s="157">
        <f>ROUND(I295*H295,2)</f>
        <v>0</v>
      </c>
      <c r="K295" s="153" t="s">
        <v>120</v>
      </c>
      <c r="L295" s="39"/>
      <c r="M295" s="158" t="s">
        <v>19</v>
      </c>
      <c r="N295" s="159" t="s">
        <v>43</v>
      </c>
      <c r="O295" s="64"/>
      <c r="P295" s="160">
        <f>O295*H295</f>
        <v>0</v>
      </c>
      <c r="Q295" s="160">
        <v>0</v>
      </c>
      <c r="R295" s="160">
        <f>Q295*H295</f>
        <v>0</v>
      </c>
      <c r="S295" s="160">
        <v>0</v>
      </c>
      <c r="T295" s="161">
        <f>S295*H295</f>
        <v>0</v>
      </c>
      <c r="U295" s="34"/>
      <c r="V295" s="34"/>
      <c r="W295" s="34"/>
      <c r="X295" s="34"/>
      <c r="Y295" s="34"/>
      <c r="Z295" s="34"/>
      <c r="AA295" s="34"/>
      <c r="AB295" s="34"/>
      <c r="AC295" s="34"/>
      <c r="AD295" s="34"/>
      <c r="AE295" s="34"/>
      <c r="AR295" s="162" t="s">
        <v>121</v>
      </c>
      <c r="AT295" s="162" t="s">
        <v>116</v>
      </c>
      <c r="AU295" s="162" t="s">
        <v>72</v>
      </c>
      <c r="AY295" s="17" t="s">
        <v>122</v>
      </c>
      <c r="BE295" s="163">
        <f>IF(N295="základní",J295,0)</f>
        <v>0</v>
      </c>
      <c r="BF295" s="163">
        <f>IF(N295="snížená",J295,0)</f>
        <v>0</v>
      </c>
      <c r="BG295" s="163">
        <f>IF(N295="zákl. přenesená",J295,0)</f>
        <v>0</v>
      </c>
      <c r="BH295" s="163">
        <f>IF(N295="sníž. přenesená",J295,0)</f>
        <v>0</v>
      </c>
      <c r="BI295" s="163">
        <f>IF(N295="nulová",J295,0)</f>
        <v>0</v>
      </c>
      <c r="BJ295" s="17" t="s">
        <v>80</v>
      </c>
      <c r="BK295" s="163">
        <f>ROUND(I295*H295,2)</f>
        <v>0</v>
      </c>
      <c r="BL295" s="17" t="s">
        <v>121</v>
      </c>
      <c r="BM295" s="162" t="s">
        <v>365</v>
      </c>
    </row>
    <row r="296" spans="1:65" s="2" customFormat="1" ht="39">
      <c r="A296" s="34"/>
      <c r="B296" s="35"/>
      <c r="C296" s="36"/>
      <c r="D296" s="164" t="s">
        <v>123</v>
      </c>
      <c r="E296" s="36"/>
      <c r="F296" s="165" t="s">
        <v>364</v>
      </c>
      <c r="G296" s="36"/>
      <c r="H296" s="36"/>
      <c r="I296" s="166"/>
      <c r="J296" s="36"/>
      <c r="K296" s="36"/>
      <c r="L296" s="39"/>
      <c r="M296" s="167"/>
      <c r="N296" s="168"/>
      <c r="O296" s="64"/>
      <c r="P296" s="64"/>
      <c r="Q296" s="64"/>
      <c r="R296" s="64"/>
      <c r="S296" s="64"/>
      <c r="T296" s="65"/>
      <c r="U296" s="34"/>
      <c r="V296" s="34"/>
      <c r="W296" s="34"/>
      <c r="X296" s="34"/>
      <c r="Y296" s="34"/>
      <c r="Z296" s="34"/>
      <c r="AA296" s="34"/>
      <c r="AB296" s="34"/>
      <c r="AC296" s="34"/>
      <c r="AD296" s="34"/>
      <c r="AE296" s="34"/>
      <c r="AT296" s="17" t="s">
        <v>123</v>
      </c>
      <c r="AU296" s="17" t="s">
        <v>72</v>
      </c>
    </row>
    <row r="297" spans="1:65" s="12" customFormat="1" ht="11.25">
      <c r="B297" s="180"/>
      <c r="C297" s="181"/>
      <c r="D297" s="164" t="s">
        <v>132</v>
      </c>
      <c r="E297" s="182" t="s">
        <v>19</v>
      </c>
      <c r="F297" s="183" t="s">
        <v>357</v>
      </c>
      <c r="G297" s="181"/>
      <c r="H297" s="182" t="s">
        <v>19</v>
      </c>
      <c r="I297" s="184"/>
      <c r="J297" s="181"/>
      <c r="K297" s="181"/>
      <c r="L297" s="185"/>
      <c r="M297" s="186"/>
      <c r="N297" s="187"/>
      <c r="O297" s="187"/>
      <c r="P297" s="187"/>
      <c r="Q297" s="187"/>
      <c r="R297" s="187"/>
      <c r="S297" s="187"/>
      <c r="T297" s="188"/>
      <c r="AT297" s="189" t="s">
        <v>132</v>
      </c>
      <c r="AU297" s="189" t="s">
        <v>72</v>
      </c>
      <c r="AV297" s="12" t="s">
        <v>80</v>
      </c>
      <c r="AW297" s="12" t="s">
        <v>33</v>
      </c>
      <c r="AX297" s="12" t="s">
        <v>72</v>
      </c>
      <c r="AY297" s="189" t="s">
        <v>122</v>
      </c>
    </row>
    <row r="298" spans="1:65" s="12" customFormat="1" ht="11.25">
      <c r="B298" s="180"/>
      <c r="C298" s="181"/>
      <c r="D298" s="164" t="s">
        <v>132</v>
      </c>
      <c r="E298" s="182" t="s">
        <v>19</v>
      </c>
      <c r="F298" s="183" t="s">
        <v>358</v>
      </c>
      <c r="G298" s="181"/>
      <c r="H298" s="182" t="s">
        <v>19</v>
      </c>
      <c r="I298" s="184"/>
      <c r="J298" s="181"/>
      <c r="K298" s="181"/>
      <c r="L298" s="185"/>
      <c r="M298" s="186"/>
      <c r="N298" s="187"/>
      <c r="O298" s="187"/>
      <c r="P298" s="187"/>
      <c r="Q298" s="187"/>
      <c r="R298" s="187"/>
      <c r="S298" s="187"/>
      <c r="T298" s="188"/>
      <c r="AT298" s="189" t="s">
        <v>132</v>
      </c>
      <c r="AU298" s="189" t="s">
        <v>72</v>
      </c>
      <c r="AV298" s="12" t="s">
        <v>80</v>
      </c>
      <c r="AW298" s="12" t="s">
        <v>33</v>
      </c>
      <c r="AX298" s="12" t="s">
        <v>72</v>
      </c>
      <c r="AY298" s="189" t="s">
        <v>122</v>
      </c>
    </row>
    <row r="299" spans="1:65" s="12" customFormat="1" ht="11.25">
      <c r="B299" s="180"/>
      <c r="C299" s="181"/>
      <c r="D299" s="164" t="s">
        <v>132</v>
      </c>
      <c r="E299" s="182" t="s">
        <v>19</v>
      </c>
      <c r="F299" s="183" t="s">
        <v>359</v>
      </c>
      <c r="G299" s="181"/>
      <c r="H299" s="182" t="s">
        <v>19</v>
      </c>
      <c r="I299" s="184"/>
      <c r="J299" s="181"/>
      <c r="K299" s="181"/>
      <c r="L299" s="185"/>
      <c r="M299" s="186"/>
      <c r="N299" s="187"/>
      <c r="O299" s="187"/>
      <c r="P299" s="187"/>
      <c r="Q299" s="187"/>
      <c r="R299" s="187"/>
      <c r="S299" s="187"/>
      <c r="T299" s="188"/>
      <c r="AT299" s="189" t="s">
        <v>132</v>
      </c>
      <c r="AU299" s="189" t="s">
        <v>72</v>
      </c>
      <c r="AV299" s="12" t="s">
        <v>80</v>
      </c>
      <c r="AW299" s="12" t="s">
        <v>33</v>
      </c>
      <c r="AX299" s="12" t="s">
        <v>72</v>
      </c>
      <c r="AY299" s="189" t="s">
        <v>122</v>
      </c>
    </row>
    <row r="300" spans="1:65" s="12" customFormat="1" ht="11.25">
      <c r="B300" s="180"/>
      <c r="C300" s="181"/>
      <c r="D300" s="164" t="s">
        <v>132</v>
      </c>
      <c r="E300" s="182" t="s">
        <v>19</v>
      </c>
      <c r="F300" s="183" t="s">
        <v>360</v>
      </c>
      <c r="G300" s="181"/>
      <c r="H300" s="182" t="s">
        <v>19</v>
      </c>
      <c r="I300" s="184"/>
      <c r="J300" s="181"/>
      <c r="K300" s="181"/>
      <c r="L300" s="185"/>
      <c r="M300" s="186"/>
      <c r="N300" s="187"/>
      <c r="O300" s="187"/>
      <c r="P300" s="187"/>
      <c r="Q300" s="187"/>
      <c r="R300" s="187"/>
      <c r="S300" s="187"/>
      <c r="T300" s="188"/>
      <c r="AT300" s="189" t="s">
        <v>132</v>
      </c>
      <c r="AU300" s="189" t="s">
        <v>72</v>
      </c>
      <c r="AV300" s="12" t="s">
        <v>80</v>
      </c>
      <c r="AW300" s="12" t="s">
        <v>33</v>
      </c>
      <c r="AX300" s="12" t="s">
        <v>72</v>
      </c>
      <c r="AY300" s="189" t="s">
        <v>122</v>
      </c>
    </row>
    <row r="301" spans="1:65" s="12" customFormat="1" ht="11.25">
      <c r="B301" s="180"/>
      <c r="C301" s="181"/>
      <c r="D301" s="164" t="s">
        <v>132</v>
      </c>
      <c r="E301" s="182" t="s">
        <v>19</v>
      </c>
      <c r="F301" s="183" t="s">
        <v>361</v>
      </c>
      <c r="G301" s="181"/>
      <c r="H301" s="182" t="s">
        <v>19</v>
      </c>
      <c r="I301" s="184"/>
      <c r="J301" s="181"/>
      <c r="K301" s="181"/>
      <c r="L301" s="185"/>
      <c r="M301" s="186"/>
      <c r="N301" s="187"/>
      <c r="O301" s="187"/>
      <c r="P301" s="187"/>
      <c r="Q301" s="187"/>
      <c r="R301" s="187"/>
      <c r="S301" s="187"/>
      <c r="T301" s="188"/>
      <c r="AT301" s="189" t="s">
        <v>132</v>
      </c>
      <c r="AU301" s="189" t="s">
        <v>72</v>
      </c>
      <c r="AV301" s="12" t="s">
        <v>80</v>
      </c>
      <c r="AW301" s="12" t="s">
        <v>33</v>
      </c>
      <c r="AX301" s="12" t="s">
        <v>72</v>
      </c>
      <c r="AY301" s="189" t="s">
        <v>122</v>
      </c>
    </row>
    <row r="302" spans="1:65" s="11" customFormat="1" ht="11.25">
      <c r="B302" s="169"/>
      <c r="C302" s="170"/>
      <c r="D302" s="164" t="s">
        <v>132</v>
      </c>
      <c r="E302" s="171" t="s">
        <v>19</v>
      </c>
      <c r="F302" s="172" t="s">
        <v>366</v>
      </c>
      <c r="G302" s="170"/>
      <c r="H302" s="173">
        <v>164.172</v>
      </c>
      <c r="I302" s="174"/>
      <c r="J302" s="170"/>
      <c r="K302" s="170"/>
      <c r="L302" s="175"/>
      <c r="M302" s="176"/>
      <c r="N302" s="177"/>
      <c r="O302" s="177"/>
      <c r="P302" s="177"/>
      <c r="Q302" s="177"/>
      <c r="R302" s="177"/>
      <c r="S302" s="177"/>
      <c r="T302" s="178"/>
      <c r="AT302" s="179" t="s">
        <v>132</v>
      </c>
      <c r="AU302" s="179" t="s">
        <v>72</v>
      </c>
      <c r="AV302" s="11" t="s">
        <v>82</v>
      </c>
      <c r="AW302" s="11" t="s">
        <v>33</v>
      </c>
      <c r="AX302" s="11" t="s">
        <v>72</v>
      </c>
      <c r="AY302" s="179" t="s">
        <v>122</v>
      </c>
    </row>
    <row r="303" spans="1:65" s="13" customFormat="1" ht="11.25">
      <c r="B303" s="190"/>
      <c r="C303" s="191"/>
      <c r="D303" s="164" t="s">
        <v>132</v>
      </c>
      <c r="E303" s="192" t="s">
        <v>19</v>
      </c>
      <c r="F303" s="193" t="s">
        <v>138</v>
      </c>
      <c r="G303" s="191"/>
      <c r="H303" s="194">
        <v>164.172</v>
      </c>
      <c r="I303" s="195"/>
      <c r="J303" s="191"/>
      <c r="K303" s="191"/>
      <c r="L303" s="196"/>
      <c r="M303" s="197"/>
      <c r="N303" s="198"/>
      <c r="O303" s="198"/>
      <c r="P303" s="198"/>
      <c r="Q303" s="198"/>
      <c r="R303" s="198"/>
      <c r="S303" s="198"/>
      <c r="T303" s="199"/>
      <c r="AT303" s="200" t="s">
        <v>132</v>
      </c>
      <c r="AU303" s="200" t="s">
        <v>72</v>
      </c>
      <c r="AV303" s="13" t="s">
        <v>121</v>
      </c>
      <c r="AW303" s="13" t="s">
        <v>33</v>
      </c>
      <c r="AX303" s="13" t="s">
        <v>80</v>
      </c>
      <c r="AY303" s="200" t="s">
        <v>122</v>
      </c>
    </row>
    <row r="304" spans="1:65" s="2" customFormat="1" ht="66.75" customHeight="1">
      <c r="A304" s="34"/>
      <c r="B304" s="35"/>
      <c r="C304" s="151" t="s">
        <v>367</v>
      </c>
      <c r="D304" s="151" t="s">
        <v>116</v>
      </c>
      <c r="E304" s="152" t="s">
        <v>320</v>
      </c>
      <c r="F304" s="153" t="s">
        <v>321</v>
      </c>
      <c r="G304" s="154" t="s">
        <v>141</v>
      </c>
      <c r="H304" s="155">
        <v>20.151</v>
      </c>
      <c r="I304" s="156"/>
      <c r="J304" s="157">
        <f>ROUND(I304*H304,2)</f>
        <v>0</v>
      </c>
      <c r="K304" s="153" t="s">
        <v>120</v>
      </c>
      <c r="L304" s="39"/>
      <c r="M304" s="158" t="s">
        <v>19</v>
      </c>
      <c r="N304" s="159" t="s">
        <v>43</v>
      </c>
      <c r="O304" s="64"/>
      <c r="P304" s="160">
        <f>O304*H304</f>
        <v>0</v>
      </c>
      <c r="Q304" s="160">
        <v>0</v>
      </c>
      <c r="R304" s="160">
        <f>Q304*H304</f>
        <v>0</v>
      </c>
      <c r="S304" s="160">
        <v>0</v>
      </c>
      <c r="T304" s="161">
        <f>S304*H304</f>
        <v>0</v>
      </c>
      <c r="U304" s="34"/>
      <c r="V304" s="34"/>
      <c r="W304" s="34"/>
      <c r="X304" s="34"/>
      <c r="Y304" s="34"/>
      <c r="Z304" s="34"/>
      <c r="AA304" s="34"/>
      <c r="AB304" s="34"/>
      <c r="AC304" s="34"/>
      <c r="AD304" s="34"/>
      <c r="AE304" s="34"/>
      <c r="AR304" s="162" t="s">
        <v>121</v>
      </c>
      <c r="AT304" s="162" t="s">
        <v>116</v>
      </c>
      <c r="AU304" s="162" t="s">
        <v>72</v>
      </c>
      <c r="AY304" s="17" t="s">
        <v>122</v>
      </c>
      <c r="BE304" s="163">
        <f>IF(N304="základní",J304,0)</f>
        <v>0</v>
      </c>
      <c r="BF304" s="163">
        <f>IF(N304="snížená",J304,0)</f>
        <v>0</v>
      </c>
      <c r="BG304" s="163">
        <f>IF(N304="zákl. přenesená",J304,0)</f>
        <v>0</v>
      </c>
      <c r="BH304" s="163">
        <f>IF(N304="sníž. přenesená",J304,0)</f>
        <v>0</v>
      </c>
      <c r="BI304" s="163">
        <f>IF(N304="nulová",J304,0)</f>
        <v>0</v>
      </c>
      <c r="BJ304" s="17" t="s">
        <v>80</v>
      </c>
      <c r="BK304" s="163">
        <f>ROUND(I304*H304,2)</f>
        <v>0</v>
      </c>
      <c r="BL304" s="17" t="s">
        <v>121</v>
      </c>
      <c r="BM304" s="162" t="s">
        <v>368</v>
      </c>
    </row>
    <row r="305" spans="1:65" s="2" customFormat="1" ht="39">
      <c r="A305" s="34"/>
      <c r="B305" s="35"/>
      <c r="C305" s="36"/>
      <c r="D305" s="164" t="s">
        <v>123</v>
      </c>
      <c r="E305" s="36"/>
      <c r="F305" s="165" t="s">
        <v>321</v>
      </c>
      <c r="G305" s="36"/>
      <c r="H305" s="36"/>
      <c r="I305" s="166"/>
      <c r="J305" s="36"/>
      <c r="K305" s="36"/>
      <c r="L305" s="39"/>
      <c r="M305" s="167"/>
      <c r="N305" s="168"/>
      <c r="O305" s="64"/>
      <c r="P305" s="64"/>
      <c r="Q305" s="64"/>
      <c r="R305" s="64"/>
      <c r="S305" s="64"/>
      <c r="T305" s="65"/>
      <c r="U305" s="34"/>
      <c r="V305" s="34"/>
      <c r="W305" s="34"/>
      <c r="X305" s="34"/>
      <c r="Y305" s="34"/>
      <c r="Z305" s="34"/>
      <c r="AA305" s="34"/>
      <c r="AB305" s="34"/>
      <c r="AC305" s="34"/>
      <c r="AD305" s="34"/>
      <c r="AE305" s="34"/>
      <c r="AT305" s="17" t="s">
        <v>123</v>
      </c>
      <c r="AU305" s="17" t="s">
        <v>72</v>
      </c>
    </row>
    <row r="306" spans="1:65" s="13" customFormat="1" ht="11.25">
      <c r="B306" s="190"/>
      <c r="C306" s="191"/>
      <c r="D306" s="164" t="s">
        <v>132</v>
      </c>
      <c r="E306" s="192" t="s">
        <v>19</v>
      </c>
      <c r="F306" s="193" t="s">
        <v>138</v>
      </c>
      <c r="G306" s="191"/>
      <c r="H306" s="194">
        <v>20.151</v>
      </c>
      <c r="I306" s="195"/>
      <c r="J306" s="191"/>
      <c r="K306" s="191"/>
      <c r="L306" s="196"/>
      <c r="M306" s="197"/>
      <c r="N306" s="198"/>
      <c r="O306" s="198"/>
      <c r="P306" s="198"/>
      <c r="Q306" s="198"/>
      <c r="R306" s="198"/>
      <c r="S306" s="198"/>
      <c r="T306" s="199"/>
      <c r="AT306" s="200" t="s">
        <v>132</v>
      </c>
      <c r="AU306" s="200" t="s">
        <v>72</v>
      </c>
      <c r="AV306" s="13" t="s">
        <v>121</v>
      </c>
      <c r="AW306" s="13" t="s">
        <v>33</v>
      </c>
      <c r="AX306" s="13" t="s">
        <v>72</v>
      </c>
      <c r="AY306" s="200" t="s">
        <v>122</v>
      </c>
    </row>
    <row r="307" spans="1:65" s="2" customFormat="1" ht="24.2" customHeight="1">
      <c r="A307" s="34"/>
      <c r="B307" s="35"/>
      <c r="C307" s="151" t="s">
        <v>369</v>
      </c>
      <c r="D307" s="151" t="s">
        <v>116</v>
      </c>
      <c r="E307" s="152" t="s">
        <v>303</v>
      </c>
      <c r="F307" s="153" t="s">
        <v>287</v>
      </c>
      <c r="G307" s="154" t="s">
        <v>141</v>
      </c>
      <c r="H307" s="155">
        <v>1465.46</v>
      </c>
      <c r="I307" s="156"/>
      <c r="J307" s="157">
        <f>ROUND(I307*H307,2)</f>
        <v>0</v>
      </c>
      <c r="K307" s="153" t="s">
        <v>120</v>
      </c>
      <c r="L307" s="39"/>
      <c r="M307" s="158" t="s">
        <v>19</v>
      </c>
      <c r="N307" s="159" t="s">
        <v>43</v>
      </c>
      <c r="O307" s="64"/>
      <c r="P307" s="160">
        <f>O307*H307</f>
        <v>0</v>
      </c>
      <c r="Q307" s="160">
        <v>0</v>
      </c>
      <c r="R307" s="160">
        <f>Q307*H307</f>
        <v>0</v>
      </c>
      <c r="S307" s="160">
        <v>0</v>
      </c>
      <c r="T307" s="161">
        <f>S307*H307</f>
        <v>0</v>
      </c>
      <c r="U307" s="34"/>
      <c r="V307" s="34"/>
      <c r="W307" s="34"/>
      <c r="X307" s="34"/>
      <c r="Y307" s="34"/>
      <c r="Z307" s="34"/>
      <c r="AA307" s="34"/>
      <c r="AB307" s="34"/>
      <c r="AC307" s="34"/>
      <c r="AD307" s="34"/>
      <c r="AE307" s="34"/>
      <c r="AR307" s="162" t="s">
        <v>121</v>
      </c>
      <c r="AT307" s="162" t="s">
        <v>116</v>
      </c>
      <c r="AU307" s="162" t="s">
        <v>72</v>
      </c>
      <c r="AY307" s="17" t="s">
        <v>122</v>
      </c>
      <c r="BE307" s="163">
        <f>IF(N307="základní",J307,0)</f>
        <v>0</v>
      </c>
      <c r="BF307" s="163">
        <f>IF(N307="snížená",J307,0)</f>
        <v>0</v>
      </c>
      <c r="BG307" s="163">
        <f>IF(N307="zákl. přenesená",J307,0)</f>
        <v>0</v>
      </c>
      <c r="BH307" s="163">
        <f>IF(N307="sníž. přenesená",J307,0)</f>
        <v>0</v>
      </c>
      <c r="BI307" s="163">
        <f>IF(N307="nulová",J307,0)</f>
        <v>0</v>
      </c>
      <c r="BJ307" s="17" t="s">
        <v>80</v>
      </c>
      <c r="BK307" s="163">
        <f>ROUND(I307*H307,2)</f>
        <v>0</v>
      </c>
      <c r="BL307" s="17" t="s">
        <v>121</v>
      </c>
      <c r="BM307" s="162" t="s">
        <v>370</v>
      </c>
    </row>
    <row r="308" spans="1:65" s="2" customFormat="1" ht="11.25">
      <c r="A308" s="34"/>
      <c r="B308" s="35"/>
      <c r="C308" s="36"/>
      <c r="D308" s="164" t="s">
        <v>123</v>
      </c>
      <c r="E308" s="36"/>
      <c r="F308" s="165" t="s">
        <v>287</v>
      </c>
      <c r="G308" s="36"/>
      <c r="H308" s="36"/>
      <c r="I308" s="166"/>
      <c r="J308" s="36"/>
      <c r="K308" s="36"/>
      <c r="L308" s="39"/>
      <c r="M308" s="167"/>
      <c r="N308" s="168"/>
      <c r="O308" s="64"/>
      <c r="P308" s="64"/>
      <c r="Q308" s="64"/>
      <c r="R308" s="64"/>
      <c r="S308" s="64"/>
      <c r="T308" s="65"/>
      <c r="U308" s="34"/>
      <c r="V308" s="34"/>
      <c r="W308" s="34"/>
      <c r="X308" s="34"/>
      <c r="Y308" s="34"/>
      <c r="Z308" s="34"/>
      <c r="AA308" s="34"/>
      <c r="AB308" s="34"/>
      <c r="AC308" s="34"/>
      <c r="AD308" s="34"/>
      <c r="AE308" s="34"/>
      <c r="AT308" s="17" t="s">
        <v>123</v>
      </c>
      <c r="AU308" s="17" t="s">
        <v>72</v>
      </c>
    </row>
    <row r="309" spans="1:65" s="12" customFormat="1" ht="11.25">
      <c r="B309" s="180"/>
      <c r="C309" s="181"/>
      <c r="D309" s="164" t="s">
        <v>132</v>
      </c>
      <c r="E309" s="182" t="s">
        <v>19</v>
      </c>
      <c r="F309" s="183" t="s">
        <v>371</v>
      </c>
      <c r="G309" s="181"/>
      <c r="H309" s="182" t="s">
        <v>19</v>
      </c>
      <c r="I309" s="184"/>
      <c r="J309" s="181"/>
      <c r="K309" s="181"/>
      <c r="L309" s="185"/>
      <c r="M309" s="186"/>
      <c r="N309" s="187"/>
      <c r="O309" s="187"/>
      <c r="P309" s="187"/>
      <c r="Q309" s="187"/>
      <c r="R309" s="187"/>
      <c r="S309" s="187"/>
      <c r="T309" s="188"/>
      <c r="AT309" s="189" t="s">
        <v>132</v>
      </c>
      <c r="AU309" s="189" t="s">
        <v>72</v>
      </c>
      <c r="AV309" s="12" t="s">
        <v>80</v>
      </c>
      <c r="AW309" s="12" t="s">
        <v>33</v>
      </c>
      <c r="AX309" s="12" t="s">
        <v>72</v>
      </c>
      <c r="AY309" s="189" t="s">
        <v>122</v>
      </c>
    </row>
    <row r="310" spans="1:65" s="12" customFormat="1" ht="11.25">
      <c r="B310" s="180"/>
      <c r="C310" s="181"/>
      <c r="D310" s="164" t="s">
        <v>132</v>
      </c>
      <c r="E310" s="182" t="s">
        <v>19</v>
      </c>
      <c r="F310" s="183" t="s">
        <v>372</v>
      </c>
      <c r="G310" s="181"/>
      <c r="H310" s="182" t="s">
        <v>19</v>
      </c>
      <c r="I310" s="184"/>
      <c r="J310" s="181"/>
      <c r="K310" s="181"/>
      <c r="L310" s="185"/>
      <c r="M310" s="186"/>
      <c r="N310" s="187"/>
      <c r="O310" s="187"/>
      <c r="P310" s="187"/>
      <c r="Q310" s="187"/>
      <c r="R310" s="187"/>
      <c r="S310" s="187"/>
      <c r="T310" s="188"/>
      <c r="AT310" s="189" t="s">
        <v>132</v>
      </c>
      <c r="AU310" s="189" t="s">
        <v>72</v>
      </c>
      <c r="AV310" s="12" t="s">
        <v>80</v>
      </c>
      <c r="AW310" s="12" t="s">
        <v>33</v>
      </c>
      <c r="AX310" s="12" t="s">
        <v>72</v>
      </c>
      <c r="AY310" s="189" t="s">
        <v>122</v>
      </c>
    </row>
    <row r="311" spans="1:65" s="12" customFormat="1" ht="11.25">
      <c r="B311" s="180"/>
      <c r="C311" s="181"/>
      <c r="D311" s="164" t="s">
        <v>132</v>
      </c>
      <c r="E311" s="182" t="s">
        <v>19</v>
      </c>
      <c r="F311" s="183" t="s">
        <v>373</v>
      </c>
      <c r="G311" s="181"/>
      <c r="H311" s="182" t="s">
        <v>19</v>
      </c>
      <c r="I311" s="184"/>
      <c r="J311" s="181"/>
      <c r="K311" s="181"/>
      <c r="L311" s="185"/>
      <c r="M311" s="186"/>
      <c r="N311" s="187"/>
      <c r="O311" s="187"/>
      <c r="P311" s="187"/>
      <c r="Q311" s="187"/>
      <c r="R311" s="187"/>
      <c r="S311" s="187"/>
      <c r="T311" s="188"/>
      <c r="AT311" s="189" t="s">
        <v>132</v>
      </c>
      <c r="AU311" s="189" t="s">
        <v>72</v>
      </c>
      <c r="AV311" s="12" t="s">
        <v>80</v>
      </c>
      <c r="AW311" s="12" t="s">
        <v>33</v>
      </c>
      <c r="AX311" s="12" t="s">
        <v>72</v>
      </c>
      <c r="AY311" s="189" t="s">
        <v>122</v>
      </c>
    </row>
    <row r="312" spans="1:65" s="12" customFormat="1" ht="11.25">
      <c r="B312" s="180"/>
      <c r="C312" s="181"/>
      <c r="D312" s="164" t="s">
        <v>132</v>
      </c>
      <c r="E312" s="182" t="s">
        <v>19</v>
      </c>
      <c r="F312" s="183" t="s">
        <v>374</v>
      </c>
      <c r="G312" s="181"/>
      <c r="H312" s="182" t="s">
        <v>19</v>
      </c>
      <c r="I312" s="184"/>
      <c r="J312" s="181"/>
      <c r="K312" s="181"/>
      <c r="L312" s="185"/>
      <c r="M312" s="186"/>
      <c r="N312" s="187"/>
      <c r="O312" s="187"/>
      <c r="P312" s="187"/>
      <c r="Q312" s="187"/>
      <c r="R312" s="187"/>
      <c r="S312" s="187"/>
      <c r="T312" s="188"/>
      <c r="AT312" s="189" t="s">
        <v>132</v>
      </c>
      <c r="AU312" s="189" t="s">
        <v>72</v>
      </c>
      <c r="AV312" s="12" t="s">
        <v>80</v>
      </c>
      <c r="AW312" s="12" t="s">
        <v>33</v>
      </c>
      <c r="AX312" s="12" t="s">
        <v>72</v>
      </c>
      <c r="AY312" s="189" t="s">
        <v>122</v>
      </c>
    </row>
    <row r="313" spans="1:65" s="12" customFormat="1" ht="22.5">
      <c r="B313" s="180"/>
      <c r="C313" s="181"/>
      <c r="D313" s="164" t="s">
        <v>132</v>
      </c>
      <c r="E313" s="182" t="s">
        <v>19</v>
      </c>
      <c r="F313" s="183" t="s">
        <v>375</v>
      </c>
      <c r="G313" s="181"/>
      <c r="H313" s="182" t="s">
        <v>19</v>
      </c>
      <c r="I313" s="184"/>
      <c r="J313" s="181"/>
      <c r="K313" s="181"/>
      <c r="L313" s="185"/>
      <c r="M313" s="186"/>
      <c r="N313" s="187"/>
      <c r="O313" s="187"/>
      <c r="P313" s="187"/>
      <c r="Q313" s="187"/>
      <c r="R313" s="187"/>
      <c r="S313" s="187"/>
      <c r="T313" s="188"/>
      <c r="AT313" s="189" t="s">
        <v>132</v>
      </c>
      <c r="AU313" s="189" t="s">
        <v>72</v>
      </c>
      <c r="AV313" s="12" t="s">
        <v>80</v>
      </c>
      <c r="AW313" s="12" t="s">
        <v>33</v>
      </c>
      <c r="AX313" s="12" t="s">
        <v>72</v>
      </c>
      <c r="AY313" s="189" t="s">
        <v>122</v>
      </c>
    </row>
    <row r="314" spans="1:65" s="11" customFormat="1" ht="11.25">
      <c r="B314" s="169"/>
      <c r="C314" s="170"/>
      <c r="D314" s="164" t="s">
        <v>132</v>
      </c>
      <c r="E314" s="171" t="s">
        <v>19</v>
      </c>
      <c r="F314" s="172" t="s">
        <v>376</v>
      </c>
      <c r="G314" s="170"/>
      <c r="H314" s="173">
        <v>1465.46</v>
      </c>
      <c r="I314" s="174"/>
      <c r="J314" s="170"/>
      <c r="K314" s="170"/>
      <c r="L314" s="175"/>
      <c r="M314" s="176"/>
      <c r="N314" s="177"/>
      <c r="O314" s="177"/>
      <c r="P314" s="177"/>
      <c r="Q314" s="177"/>
      <c r="R314" s="177"/>
      <c r="S314" s="177"/>
      <c r="T314" s="178"/>
      <c r="AT314" s="179" t="s">
        <v>132</v>
      </c>
      <c r="AU314" s="179" t="s">
        <v>72</v>
      </c>
      <c r="AV314" s="11" t="s">
        <v>82</v>
      </c>
      <c r="AW314" s="11" t="s">
        <v>33</v>
      </c>
      <c r="AX314" s="11" t="s">
        <v>72</v>
      </c>
      <c r="AY314" s="179" t="s">
        <v>122</v>
      </c>
    </row>
    <row r="315" spans="1:65" s="13" customFormat="1" ht="11.25">
      <c r="B315" s="190"/>
      <c r="C315" s="191"/>
      <c r="D315" s="164" t="s">
        <v>132</v>
      </c>
      <c r="E315" s="192" t="s">
        <v>19</v>
      </c>
      <c r="F315" s="193" t="s">
        <v>138</v>
      </c>
      <c r="G315" s="191"/>
      <c r="H315" s="194">
        <v>1465.46</v>
      </c>
      <c r="I315" s="195"/>
      <c r="J315" s="191"/>
      <c r="K315" s="191"/>
      <c r="L315" s="196"/>
      <c r="M315" s="197"/>
      <c r="N315" s="198"/>
      <c r="O315" s="198"/>
      <c r="P315" s="198"/>
      <c r="Q315" s="198"/>
      <c r="R315" s="198"/>
      <c r="S315" s="198"/>
      <c r="T315" s="199"/>
      <c r="AT315" s="200" t="s">
        <v>132</v>
      </c>
      <c r="AU315" s="200" t="s">
        <v>72</v>
      </c>
      <c r="AV315" s="13" t="s">
        <v>121</v>
      </c>
      <c r="AW315" s="13" t="s">
        <v>33</v>
      </c>
      <c r="AX315" s="13" t="s">
        <v>80</v>
      </c>
      <c r="AY315" s="200" t="s">
        <v>122</v>
      </c>
    </row>
    <row r="316" spans="1:65" s="2" customFormat="1" ht="66.75" customHeight="1">
      <c r="A316" s="34"/>
      <c r="B316" s="35"/>
      <c r="C316" s="151" t="s">
        <v>263</v>
      </c>
      <c r="D316" s="151" t="s">
        <v>116</v>
      </c>
      <c r="E316" s="152" t="s">
        <v>377</v>
      </c>
      <c r="F316" s="153" t="s">
        <v>378</v>
      </c>
      <c r="G316" s="154" t="s">
        <v>141</v>
      </c>
      <c r="H316" s="155">
        <v>1465.46</v>
      </c>
      <c r="I316" s="156"/>
      <c r="J316" s="157">
        <f>ROUND(I316*H316,2)</f>
        <v>0</v>
      </c>
      <c r="K316" s="153" t="s">
        <v>120</v>
      </c>
      <c r="L316" s="39"/>
      <c r="M316" s="158" t="s">
        <v>19</v>
      </c>
      <c r="N316" s="159" t="s">
        <v>43</v>
      </c>
      <c r="O316" s="64"/>
      <c r="P316" s="160">
        <f>O316*H316</f>
        <v>0</v>
      </c>
      <c r="Q316" s="160">
        <v>0</v>
      </c>
      <c r="R316" s="160">
        <f>Q316*H316</f>
        <v>0</v>
      </c>
      <c r="S316" s="160">
        <v>0</v>
      </c>
      <c r="T316" s="161">
        <f>S316*H316</f>
        <v>0</v>
      </c>
      <c r="U316" s="34"/>
      <c r="V316" s="34"/>
      <c r="W316" s="34"/>
      <c r="X316" s="34"/>
      <c r="Y316" s="34"/>
      <c r="Z316" s="34"/>
      <c r="AA316" s="34"/>
      <c r="AB316" s="34"/>
      <c r="AC316" s="34"/>
      <c r="AD316" s="34"/>
      <c r="AE316" s="34"/>
      <c r="AR316" s="162" t="s">
        <v>121</v>
      </c>
      <c r="AT316" s="162" t="s">
        <v>116</v>
      </c>
      <c r="AU316" s="162" t="s">
        <v>72</v>
      </c>
      <c r="AY316" s="17" t="s">
        <v>122</v>
      </c>
      <c r="BE316" s="163">
        <f>IF(N316="základní",J316,0)</f>
        <v>0</v>
      </c>
      <c r="BF316" s="163">
        <f>IF(N316="snížená",J316,0)</f>
        <v>0</v>
      </c>
      <c r="BG316" s="163">
        <f>IF(N316="zákl. přenesená",J316,0)</f>
        <v>0</v>
      </c>
      <c r="BH316" s="163">
        <f>IF(N316="sníž. přenesená",J316,0)</f>
        <v>0</v>
      </c>
      <c r="BI316" s="163">
        <f>IF(N316="nulová",J316,0)</f>
        <v>0</v>
      </c>
      <c r="BJ316" s="17" t="s">
        <v>80</v>
      </c>
      <c r="BK316" s="163">
        <f>ROUND(I316*H316,2)</f>
        <v>0</v>
      </c>
      <c r="BL316" s="17" t="s">
        <v>121</v>
      </c>
      <c r="BM316" s="162" t="s">
        <v>379</v>
      </c>
    </row>
    <row r="317" spans="1:65" s="2" customFormat="1" ht="39">
      <c r="A317" s="34"/>
      <c r="B317" s="35"/>
      <c r="C317" s="36"/>
      <c r="D317" s="164" t="s">
        <v>123</v>
      </c>
      <c r="E317" s="36"/>
      <c r="F317" s="165" t="s">
        <v>378</v>
      </c>
      <c r="G317" s="36"/>
      <c r="H317" s="36"/>
      <c r="I317" s="166"/>
      <c r="J317" s="36"/>
      <c r="K317" s="36"/>
      <c r="L317" s="39"/>
      <c r="M317" s="167"/>
      <c r="N317" s="168"/>
      <c r="O317" s="64"/>
      <c r="P317" s="64"/>
      <c r="Q317" s="64"/>
      <c r="R317" s="64"/>
      <c r="S317" s="64"/>
      <c r="T317" s="65"/>
      <c r="U317" s="34"/>
      <c r="V317" s="34"/>
      <c r="W317" s="34"/>
      <c r="X317" s="34"/>
      <c r="Y317" s="34"/>
      <c r="Z317" s="34"/>
      <c r="AA317" s="34"/>
      <c r="AB317" s="34"/>
      <c r="AC317" s="34"/>
      <c r="AD317" s="34"/>
      <c r="AE317" s="34"/>
      <c r="AT317" s="17" t="s">
        <v>123</v>
      </c>
      <c r="AU317" s="17" t="s">
        <v>72</v>
      </c>
    </row>
    <row r="318" spans="1:65" s="12" customFormat="1" ht="11.25">
      <c r="B318" s="180"/>
      <c r="C318" s="181"/>
      <c r="D318" s="164" t="s">
        <v>132</v>
      </c>
      <c r="E318" s="182" t="s">
        <v>19</v>
      </c>
      <c r="F318" s="183" t="s">
        <v>371</v>
      </c>
      <c r="G318" s="181"/>
      <c r="H318" s="182" t="s">
        <v>19</v>
      </c>
      <c r="I318" s="184"/>
      <c r="J318" s="181"/>
      <c r="K318" s="181"/>
      <c r="L318" s="185"/>
      <c r="M318" s="186"/>
      <c r="N318" s="187"/>
      <c r="O318" s="187"/>
      <c r="P318" s="187"/>
      <c r="Q318" s="187"/>
      <c r="R318" s="187"/>
      <c r="S318" s="187"/>
      <c r="T318" s="188"/>
      <c r="AT318" s="189" t="s">
        <v>132</v>
      </c>
      <c r="AU318" s="189" t="s">
        <v>72</v>
      </c>
      <c r="AV318" s="12" t="s">
        <v>80</v>
      </c>
      <c r="AW318" s="12" t="s">
        <v>33</v>
      </c>
      <c r="AX318" s="12" t="s">
        <v>72</v>
      </c>
      <c r="AY318" s="189" t="s">
        <v>122</v>
      </c>
    </row>
    <row r="319" spans="1:65" s="12" customFormat="1" ht="11.25">
      <c r="B319" s="180"/>
      <c r="C319" s="181"/>
      <c r="D319" s="164" t="s">
        <v>132</v>
      </c>
      <c r="E319" s="182" t="s">
        <v>19</v>
      </c>
      <c r="F319" s="183" t="s">
        <v>380</v>
      </c>
      <c r="G319" s="181"/>
      <c r="H319" s="182" t="s">
        <v>19</v>
      </c>
      <c r="I319" s="184"/>
      <c r="J319" s="181"/>
      <c r="K319" s="181"/>
      <c r="L319" s="185"/>
      <c r="M319" s="186"/>
      <c r="N319" s="187"/>
      <c r="O319" s="187"/>
      <c r="P319" s="187"/>
      <c r="Q319" s="187"/>
      <c r="R319" s="187"/>
      <c r="S319" s="187"/>
      <c r="T319" s="188"/>
      <c r="AT319" s="189" t="s">
        <v>132</v>
      </c>
      <c r="AU319" s="189" t="s">
        <v>72</v>
      </c>
      <c r="AV319" s="12" t="s">
        <v>80</v>
      </c>
      <c r="AW319" s="12" t="s">
        <v>33</v>
      </c>
      <c r="AX319" s="12" t="s">
        <v>72</v>
      </c>
      <c r="AY319" s="189" t="s">
        <v>122</v>
      </c>
    </row>
    <row r="320" spans="1:65" s="12" customFormat="1" ht="11.25">
      <c r="B320" s="180"/>
      <c r="C320" s="181"/>
      <c r="D320" s="164" t="s">
        <v>132</v>
      </c>
      <c r="E320" s="182" t="s">
        <v>19</v>
      </c>
      <c r="F320" s="183" t="s">
        <v>373</v>
      </c>
      <c r="G320" s="181"/>
      <c r="H320" s="182" t="s">
        <v>19</v>
      </c>
      <c r="I320" s="184"/>
      <c r="J320" s="181"/>
      <c r="K320" s="181"/>
      <c r="L320" s="185"/>
      <c r="M320" s="186"/>
      <c r="N320" s="187"/>
      <c r="O320" s="187"/>
      <c r="P320" s="187"/>
      <c r="Q320" s="187"/>
      <c r="R320" s="187"/>
      <c r="S320" s="187"/>
      <c r="T320" s="188"/>
      <c r="AT320" s="189" t="s">
        <v>132</v>
      </c>
      <c r="AU320" s="189" t="s">
        <v>72</v>
      </c>
      <c r="AV320" s="12" t="s">
        <v>80</v>
      </c>
      <c r="AW320" s="12" t="s">
        <v>33</v>
      </c>
      <c r="AX320" s="12" t="s">
        <v>72</v>
      </c>
      <c r="AY320" s="189" t="s">
        <v>122</v>
      </c>
    </row>
    <row r="321" spans="1:65" s="12" customFormat="1" ht="11.25">
      <c r="B321" s="180"/>
      <c r="C321" s="181"/>
      <c r="D321" s="164" t="s">
        <v>132</v>
      </c>
      <c r="E321" s="182" t="s">
        <v>19</v>
      </c>
      <c r="F321" s="183" t="s">
        <v>374</v>
      </c>
      <c r="G321" s="181"/>
      <c r="H321" s="182" t="s">
        <v>19</v>
      </c>
      <c r="I321" s="184"/>
      <c r="J321" s="181"/>
      <c r="K321" s="181"/>
      <c r="L321" s="185"/>
      <c r="M321" s="186"/>
      <c r="N321" s="187"/>
      <c r="O321" s="187"/>
      <c r="P321" s="187"/>
      <c r="Q321" s="187"/>
      <c r="R321" s="187"/>
      <c r="S321" s="187"/>
      <c r="T321" s="188"/>
      <c r="AT321" s="189" t="s">
        <v>132</v>
      </c>
      <c r="AU321" s="189" t="s">
        <v>72</v>
      </c>
      <c r="AV321" s="12" t="s">
        <v>80</v>
      </c>
      <c r="AW321" s="12" t="s">
        <v>33</v>
      </c>
      <c r="AX321" s="12" t="s">
        <v>72</v>
      </c>
      <c r="AY321" s="189" t="s">
        <v>122</v>
      </c>
    </row>
    <row r="322" spans="1:65" s="12" customFormat="1" ht="22.5">
      <c r="B322" s="180"/>
      <c r="C322" s="181"/>
      <c r="D322" s="164" t="s">
        <v>132</v>
      </c>
      <c r="E322" s="182" t="s">
        <v>19</v>
      </c>
      <c r="F322" s="183" t="s">
        <v>375</v>
      </c>
      <c r="G322" s="181"/>
      <c r="H322" s="182" t="s">
        <v>19</v>
      </c>
      <c r="I322" s="184"/>
      <c r="J322" s="181"/>
      <c r="K322" s="181"/>
      <c r="L322" s="185"/>
      <c r="M322" s="186"/>
      <c r="N322" s="187"/>
      <c r="O322" s="187"/>
      <c r="P322" s="187"/>
      <c r="Q322" s="187"/>
      <c r="R322" s="187"/>
      <c r="S322" s="187"/>
      <c r="T322" s="188"/>
      <c r="AT322" s="189" t="s">
        <v>132</v>
      </c>
      <c r="AU322" s="189" t="s">
        <v>72</v>
      </c>
      <c r="AV322" s="12" t="s">
        <v>80</v>
      </c>
      <c r="AW322" s="12" t="s">
        <v>33</v>
      </c>
      <c r="AX322" s="12" t="s">
        <v>72</v>
      </c>
      <c r="AY322" s="189" t="s">
        <v>122</v>
      </c>
    </row>
    <row r="323" spans="1:65" s="11" customFormat="1" ht="11.25">
      <c r="B323" s="169"/>
      <c r="C323" s="170"/>
      <c r="D323" s="164" t="s">
        <v>132</v>
      </c>
      <c r="E323" s="171" t="s">
        <v>19</v>
      </c>
      <c r="F323" s="172" t="s">
        <v>376</v>
      </c>
      <c r="G323" s="170"/>
      <c r="H323" s="173">
        <v>1465.46</v>
      </c>
      <c r="I323" s="174"/>
      <c r="J323" s="170"/>
      <c r="K323" s="170"/>
      <c r="L323" s="175"/>
      <c r="M323" s="176"/>
      <c r="N323" s="177"/>
      <c r="O323" s="177"/>
      <c r="P323" s="177"/>
      <c r="Q323" s="177"/>
      <c r="R323" s="177"/>
      <c r="S323" s="177"/>
      <c r="T323" s="178"/>
      <c r="AT323" s="179" t="s">
        <v>132</v>
      </c>
      <c r="AU323" s="179" t="s">
        <v>72</v>
      </c>
      <c r="AV323" s="11" t="s">
        <v>82</v>
      </c>
      <c r="AW323" s="11" t="s">
        <v>33</v>
      </c>
      <c r="AX323" s="11" t="s">
        <v>72</v>
      </c>
      <c r="AY323" s="179" t="s">
        <v>122</v>
      </c>
    </row>
    <row r="324" spans="1:65" s="13" customFormat="1" ht="11.25">
      <c r="B324" s="190"/>
      <c r="C324" s="191"/>
      <c r="D324" s="164" t="s">
        <v>132</v>
      </c>
      <c r="E324" s="192" t="s">
        <v>19</v>
      </c>
      <c r="F324" s="193" t="s">
        <v>138</v>
      </c>
      <c r="G324" s="191"/>
      <c r="H324" s="194">
        <v>1465.46</v>
      </c>
      <c r="I324" s="195"/>
      <c r="J324" s="191"/>
      <c r="K324" s="191"/>
      <c r="L324" s="196"/>
      <c r="M324" s="197"/>
      <c r="N324" s="198"/>
      <c r="O324" s="198"/>
      <c r="P324" s="198"/>
      <c r="Q324" s="198"/>
      <c r="R324" s="198"/>
      <c r="S324" s="198"/>
      <c r="T324" s="199"/>
      <c r="AT324" s="200" t="s">
        <v>132</v>
      </c>
      <c r="AU324" s="200" t="s">
        <v>72</v>
      </c>
      <c r="AV324" s="13" t="s">
        <v>121</v>
      </c>
      <c r="AW324" s="13" t="s">
        <v>33</v>
      </c>
      <c r="AX324" s="13" t="s">
        <v>80</v>
      </c>
      <c r="AY324" s="200" t="s">
        <v>122</v>
      </c>
    </row>
    <row r="325" spans="1:65" s="2" customFormat="1" ht="24.2" customHeight="1">
      <c r="A325" s="34"/>
      <c r="B325" s="35"/>
      <c r="C325" s="151" t="s">
        <v>381</v>
      </c>
      <c r="D325" s="151" t="s">
        <v>116</v>
      </c>
      <c r="E325" s="152" t="s">
        <v>303</v>
      </c>
      <c r="F325" s="153" t="s">
        <v>287</v>
      </c>
      <c r="G325" s="154" t="s">
        <v>141</v>
      </c>
      <c r="H325" s="155">
        <v>171.63499999999999</v>
      </c>
      <c r="I325" s="156"/>
      <c r="J325" s="157">
        <f>ROUND(I325*H325,2)</f>
        <v>0</v>
      </c>
      <c r="K325" s="153" t="s">
        <v>120</v>
      </c>
      <c r="L325" s="39"/>
      <c r="M325" s="158" t="s">
        <v>19</v>
      </c>
      <c r="N325" s="159" t="s">
        <v>43</v>
      </c>
      <c r="O325" s="64"/>
      <c r="P325" s="160">
        <f>O325*H325</f>
        <v>0</v>
      </c>
      <c r="Q325" s="160">
        <v>0</v>
      </c>
      <c r="R325" s="160">
        <f>Q325*H325</f>
        <v>0</v>
      </c>
      <c r="S325" s="160">
        <v>0</v>
      </c>
      <c r="T325" s="161">
        <f>S325*H325</f>
        <v>0</v>
      </c>
      <c r="U325" s="34"/>
      <c r="V325" s="34"/>
      <c r="W325" s="34"/>
      <c r="X325" s="34"/>
      <c r="Y325" s="34"/>
      <c r="Z325" s="34"/>
      <c r="AA325" s="34"/>
      <c r="AB325" s="34"/>
      <c r="AC325" s="34"/>
      <c r="AD325" s="34"/>
      <c r="AE325" s="34"/>
      <c r="AR325" s="162" t="s">
        <v>121</v>
      </c>
      <c r="AT325" s="162" t="s">
        <v>116</v>
      </c>
      <c r="AU325" s="162" t="s">
        <v>72</v>
      </c>
      <c r="AY325" s="17" t="s">
        <v>122</v>
      </c>
      <c r="BE325" s="163">
        <f>IF(N325="základní",J325,0)</f>
        <v>0</v>
      </c>
      <c r="BF325" s="163">
        <f>IF(N325="snížená",J325,0)</f>
        <v>0</v>
      </c>
      <c r="BG325" s="163">
        <f>IF(N325="zákl. přenesená",J325,0)</f>
        <v>0</v>
      </c>
      <c r="BH325" s="163">
        <f>IF(N325="sníž. přenesená",J325,0)</f>
        <v>0</v>
      </c>
      <c r="BI325" s="163">
        <f>IF(N325="nulová",J325,0)</f>
        <v>0</v>
      </c>
      <c r="BJ325" s="17" t="s">
        <v>80</v>
      </c>
      <c r="BK325" s="163">
        <f>ROUND(I325*H325,2)</f>
        <v>0</v>
      </c>
      <c r="BL325" s="17" t="s">
        <v>121</v>
      </c>
      <c r="BM325" s="162" t="s">
        <v>382</v>
      </c>
    </row>
    <row r="326" spans="1:65" s="2" customFormat="1" ht="11.25">
      <c r="A326" s="34"/>
      <c r="B326" s="35"/>
      <c r="C326" s="36"/>
      <c r="D326" s="164" t="s">
        <v>123</v>
      </c>
      <c r="E326" s="36"/>
      <c r="F326" s="165" t="s">
        <v>287</v>
      </c>
      <c r="G326" s="36"/>
      <c r="H326" s="36"/>
      <c r="I326" s="166"/>
      <c r="J326" s="36"/>
      <c r="K326" s="36"/>
      <c r="L326" s="39"/>
      <c r="M326" s="167"/>
      <c r="N326" s="168"/>
      <c r="O326" s="64"/>
      <c r="P326" s="64"/>
      <c r="Q326" s="64"/>
      <c r="R326" s="64"/>
      <c r="S326" s="64"/>
      <c r="T326" s="65"/>
      <c r="U326" s="34"/>
      <c r="V326" s="34"/>
      <c r="W326" s="34"/>
      <c r="X326" s="34"/>
      <c r="Y326" s="34"/>
      <c r="Z326" s="34"/>
      <c r="AA326" s="34"/>
      <c r="AB326" s="34"/>
      <c r="AC326" s="34"/>
      <c r="AD326" s="34"/>
      <c r="AE326" s="34"/>
      <c r="AT326" s="17" t="s">
        <v>123</v>
      </c>
      <c r="AU326" s="17" t="s">
        <v>72</v>
      </c>
    </row>
    <row r="327" spans="1:65" s="12" customFormat="1" ht="11.25">
      <c r="B327" s="180"/>
      <c r="C327" s="181"/>
      <c r="D327" s="164" t="s">
        <v>132</v>
      </c>
      <c r="E327" s="182" t="s">
        <v>19</v>
      </c>
      <c r="F327" s="183" t="s">
        <v>383</v>
      </c>
      <c r="G327" s="181"/>
      <c r="H327" s="182" t="s">
        <v>19</v>
      </c>
      <c r="I327" s="184"/>
      <c r="J327" s="181"/>
      <c r="K327" s="181"/>
      <c r="L327" s="185"/>
      <c r="M327" s="186"/>
      <c r="N327" s="187"/>
      <c r="O327" s="187"/>
      <c r="P327" s="187"/>
      <c r="Q327" s="187"/>
      <c r="R327" s="187"/>
      <c r="S327" s="187"/>
      <c r="T327" s="188"/>
      <c r="AT327" s="189" t="s">
        <v>132</v>
      </c>
      <c r="AU327" s="189" t="s">
        <v>72</v>
      </c>
      <c r="AV327" s="12" t="s">
        <v>80</v>
      </c>
      <c r="AW327" s="12" t="s">
        <v>33</v>
      </c>
      <c r="AX327" s="12" t="s">
        <v>72</v>
      </c>
      <c r="AY327" s="189" t="s">
        <v>122</v>
      </c>
    </row>
    <row r="328" spans="1:65" s="11" customFormat="1" ht="11.25">
      <c r="B328" s="169"/>
      <c r="C328" s="170"/>
      <c r="D328" s="164" t="s">
        <v>132</v>
      </c>
      <c r="E328" s="171" t="s">
        <v>19</v>
      </c>
      <c r="F328" s="172" t="s">
        <v>384</v>
      </c>
      <c r="G328" s="170"/>
      <c r="H328" s="173">
        <v>151.99700000000001</v>
      </c>
      <c r="I328" s="174"/>
      <c r="J328" s="170"/>
      <c r="K328" s="170"/>
      <c r="L328" s="175"/>
      <c r="M328" s="176"/>
      <c r="N328" s="177"/>
      <c r="O328" s="177"/>
      <c r="P328" s="177"/>
      <c r="Q328" s="177"/>
      <c r="R328" s="177"/>
      <c r="S328" s="177"/>
      <c r="T328" s="178"/>
      <c r="AT328" s="179" t="s">
        <v>132</v>
      </c>
      <c r="AU328" s="179" t="s">
        <v>72</v>
      </c>
      <c r="AV328" s="11" t="s">
        <v>82</v>
      </c>
      <c r="AW328" s="11" t="s">
        <v>33</v>
      </c>
      <c r="AX328" s="11" t="s">
        <v>72</v>
      </c>
      <c r="AY328" s="179" t="s">
        <v>122</v>
      </c>
    </row>
    <row r="329" spans="1:65" s="11" customFormat="1" ht="11.25">
      <c r="B329" s="169"/>
      <c r="C329" s="170"/>
      <c r="D329" s="164" t="s">
        <v>132</v>
      </c>
      <c r="E329" s="171" t="s">
        <v>19</v>
      </c>
      <c r="F329" s="172" t="s">
        <v>385</v>
      </c>
      <c r="G329" s="170"/>
      <c r="H329" s="173">
        <v>19.638000000000002</v>
      </c>
      <c r="I329" s="174"/>
      <c r="J329" s="170"/>
      <c r="K329" s="170"/>
      <c r="L329" s="175"/>
      <c r="M329" s="176"/>
      <c r="N329" s="177"/>
      <c r="O329" s="177"/>
      <c r="P329" s="177"/>
      <c r="Q329" s="177"/>
      <c r="R329" s="177"/>
      <c r="S329" s="177"/>
      <c r="T329" s="178"/>
      <c r="AT329" s="179" t="s">
        <v>132</v>
      </c>
      <c r="AU329" s="179" t="s">
        <v>72</v>
      </c>
      <c r="AV329" s="11" t="s">
        <v>82</v>
      </c>
      <c r="AW329" s="11" t="s">
        <v>33</v>
      </c>
      <c r="AX329" s="11" t="s">
        <v>72</v>
      </c>
      <c r="AY329" s="179" t="s">
        <v>122</v>
      </c>
    </row>
    <row r="330" spans="1:65" s="13" customFormat="1" ht="11.25">
      <c r="B330" s="190"/>
      <c r="C330" s="191"/>
      <c r="D330" s="164" t="s">
        <v>132</v>
      </c>
      <c r="E330" s="192" t="s">
        <v>19</v>
      </c>
      <c r="F330" s="193" t="s">
        <v>138</v>
      </c>
      <c r="G330" s="191"/>
      <c r="H330" s="194">
        <v>171.63499999999999</v>
      </c>
      <c r="I330" s="195"/>
      <c r="J330" s="191"/>
      <c r="K330" s="191"/>
      <c r="L330" s="196"/>
      <c r="M330" s="197"/>
      <c r="N330" s="198"/>
      <c r="O330" s="198"/>
      <c r="P330" s="198"/>
      <c r="Q330" s="198"/>
      <c r="R330" s="198"/>
      <c r="S330" s="198"/>
      <c r="T330" s="199"/>
      <c r="AT330" s="200" t="s">
        <v>132</v>
      </c>
      <c r="AU330" s="200" t="s">
        <v>72</v>
      </c>
      <c r="AV330" s="13" t="s">
        <v>121</v>
      </c>
      <c r="AW330" s="13" t="s">
        <v>33</v>
      </c>
      <c r="AX330" s="13" t="s">
        <v>80</v>
      </c>
      <c r="AY330" s="200" t="s">
        <v>122</v>
      </c>
    </row>
    <row r="331" spans="1:65" s="2" customFormat="1" ht="66.75" customHeight="1">
      <c r="A331" s="34"/>
      <c r="B331" s="35"/>
      <c r="C331" s="151" t="s">
        <v>268</v>
      </c>
      <c r="D331" s="151" t="s">
        <v>116</v>
      </c>
      <c r="E331" s="152" t="s">
        <v>386</v>
      </c>
      <c r="F331" s="153" t="s">
        <v>387</v>
      </c>
      <c r="G331" s="154" t="s">
        <v>141</v>
      </c>
      <c r="H331" s="155">
        <v>13.632</v>
      </c>
      <c r="I331" s="156"/>
      <c r="J331" s="157">
        <f>ROUND(I331*H331,2)</f>
        <v>0</v>
      </c>
      <c r="K331" s="153" t="s">
        <v>120</v>
      </c>
      <c r="L331" s="39"/>
      <c r="M331" s="158" t="s">
        <v>19</v>
      </c>
      <c r="N331" s="159" t="s">
        <v>43</v>
      </c>
      <c r="O331" s="64"/>
      <c r="P331" s="160">
        <f>O331*H331</f>
        <v>0</v>
      </c>
      <c r="Q331" s="160">
        <v>0</v>
      </c>
      <c r="R331" s="160">
        <f>Q331*H331</f>
        <v>0</v>
      </c>
      <c r="S331" s="160">
        <v>0</v>
      </c>
      <c r="T331" s="161">
        <f>S331*H331</f>
        <v>0</v>
      </c>
      <c r="U331" s="34"/>
      <c r="V331" s="34"/>
      <c r="W331" s="34"/>
      <c r="X331" s="34"/>
      <c r="Y331" s="34"/>
      <c r="Z331" s="34"/>
      <c r="AA331" s="34"/>
      <c r="AB331" s="34"/>
      <c r="AC331" s="34"/>
      <c r="AD331" s="34"/>
      <c r="AE331" s="34"/>
      <c r="AR331" s="162" t="s">
        <v>121</v>
      </c>
      <c r="AT331" s="162" t="s">
        <v>116</v>
      </c>
      <c r="AU331" s="162" t="s">
        <v>72</v>
      </c>
      <c r="AY331" s="17" t="s">
        <v>122</v>
      </c>
      <c r="BE331" s="163">
        <f>IF(N331="základní",J331,0)</f>
        <v>0</v>
      </c>
      <c r="BF331" s="163">
        <f>IF(N331="snížená",J331,0)</f>
        <v>0</v>
      </c>
      <c r="BG331" s="163">
        <f>IF(N331="zákl. přenesená",J331,0)</f>
        <v>0</v>
      </c>
      <c r="BH331" s="163">
        <f>IF(N331="sníž. přenesená",J331,0)</f>
        <v>0</v>
      </c>
      <c r="BI331" s="163">
        <f>IF(N331="nulová",J331,0)</f>
        <v>0</v>
      </c>
      <c r="BJ331" s="17" t="s">
        <v>80</v>
      </c>
      <c r="BK331" s="163">
        <f>ROUND(I331*H331,2)</f>
        <v>0</v>
      </c>
      <c r="BL331" s="17" t="s">
        <v>121</v>
      </c>
      <c r="BM331" s="162" t="s">
        <v>388</v>
      </c>
    </row>
    <row r="332" spans="1:65" s="2" customFormat="1" ht="39">
      <c r="A332" s="34"/>
      <c r="B332" s="35"/>
      <c r="C332" s="36"/>
      <c r="D332" s="164" t="s">
        <v>123</v>
      </c>
      <c r="E332" s="36"/>
      <c r="F332" s="165" t="s">
        <v>387</v>
      </c>
      <c r="G332" s="36"/>
      <c r="H332" s="36"/>
      <c r="I332" s="166"/>
      <c r="J332" s="36"/>
      <c r="K332" s="36"/>
      <c r="L332" s="39"/>
      <c r="M332" s="167"/>
      <c r="N332" s="168"/>
      <c r="O332" s="64"/>
      <c r="P332" s="64"/>
      <c r="Q332" s="64"/>
      <c r="R332" s="64"/>
      <c r="S332" s="64"/>
      <c r="T332" s="65"/>
      <c r="U332" s="34"/>
      <c r="V332" s="34"/>
      <c r="W332" s="34"/>
      <c r="X332" s="34"/>
      <c r="Y332" s="34"/>
      <c r="Z332" s="34"/>
      <c r="AA332" s="34"/>
      <c r="AB332" s="34"/>
      <c r="AC332" s="34"/>
      <c r="AD332" s="34"/>
      <c r="AE332" s="34"/>
      <c r="AT332" s="17" t="s">
        <v>123</v>
      </c>
      <c r="AU332" s="17" t="s">
        <v>72</v>
      </c>
    </row>
    <row r="333" spans="1:65" s="12" customFormat="1" ht="11.25">
      <c r="B333" s="180"/>
      <c r="C333" s="181"/>
      <c r="D333" s="164" t="s">
        <v>132</v>
      </c>
      <c r="E333" s="182" t="s">
        <v>19</v>
      </c>
      <c r="F333" s="183" t="s">
        <v>389</v>
      </c>
      <c r="G333" s="181"/>
      <c r="H333" s="182" t="s">
        <v>19</v>
      </c>
      <c r="I333" s="184"/>
      <c r="J333" s="181"/>
      <c r="K333" s="181"/>
      <c r="L333" s="185"/>
      <c r="M333" s="186"/>
      <c r="N333" s="187"/>
      <c r="O333" s="187"/>
      <c r="P333" s="187"/>
      <c r="Q333" s="187"/>
      <c r="R333" s="187"/>
      <c r="S333" s="187"/>
      <c r="T333" s="188"/>
      <c r="AT333" s="189" t="s">
        <v>132</v>
      </c>
      <c r="AU333" s="189" t="s">
        <v>72</v>
      </c>
      <c r="AV333" s="12" t="s">
        <v>80</v>
      </c>
      <c r="AW333" s="12" t="s">
        <v>33</v>
      </c>
      <c r="AX333" s="12" t="s">
        <v>72</v>
      </c>
      <c r="AY333" s="189" t="s">
        <v>122</v>
      </c>
    </row>
    <row r="334" spans="1:65" s="11" customFormat="1" ht="11.25">
      <c r="B334" s="169"/>
      <c r="C334" s="170"/>
      <c r="D334" s="164" t="s">
        <v>132</v>
      </c>
      <c r="E334" s="171" t="s">
        <v>19</v>
      </c>
      <c r="F334" s="172" t="s">
        <v>390</v>
      </c>
      <c r="G334" s="170"/>
      <c r="H334" s="173">
        <v>13.632</v>
      </c>
      <c r="I334" s="174"/>
      <c r="J334" s="170"/>
      <c r="K334" s="170"/>
      <c r="L334" s="175"/>
      <c r="M334" s="176"/>
      <c r="N334" s="177"/>
      <c r="O334" s="177"/>
      <c r="P334" s="177"/>
      <c r="Q334" s="177"/>
      <c r="R334" s="177"/>
      <c r="S334" s="177"/>
      <c r="T334" s="178"/>
      <c r="AT334" s="179" t="s">
        <v>132</v>
      </c>
      <c r="AU334" s="179" t="s">
        <v>72</v>
      </c>
      <c r="AV334" s="11" t="s">
        <v>82</v>
      </c>
      <c r="AW334" s="11" t="s">
        <v>33</v>
      </c>
      <c r="AX334" s="11" t="s">
        <v>72</v>
      </c>
      <c r="AY334" s="179" t="s">
        <v>122</v>
      </c>
    </row>
    <row r="335" spans="1:65" s="13" customFormat="1" ht="11.25">
      <c r="B335" s="190"/>
      <c r="C335" s="191"/>
      <c r="D335" s="164" t="s">
        <v>132</v>
      </c>
      <c r="E335" s="192" t="s">
        <v>19</v>
      </c>
      <c r="F335" s="193" t="s">
        <v>138</v>
      </c>
      <c r="G335" s="191"/>
      <c r="H335" s="194">
        <v>13.632</v>
      </c>
      <c r="I335" s="195"/>
      <c r="J335" s="191"/>
      <c r="K335" s="191"/>
      <c r="L335" s="196"/>
      <c r="M335" s="197"/>
      <c r="N335" s="198"/>
      <c r="O335" s="198"/>
      <c r="P335" s="198"/>
      <c r="Q335" s="198"/>
      <c r="R335" s="198"/>
      <c r="S335" s="198"/>
      <c r="T335" s="199"/>
      <c r="AT335" s="200" t="s">
        <v>132</v>
      </c>
      <c r="AU335" s="200" t="s">
        <v>72</v>
      </c>
      <c r="AV335" s="13" t="s">
        <v>121</v>
      </c>
      <c r="AW335" s="13" t="s">
        <v>33</v>
      </c>
      <c r="AX335" s="13" t="s">
        <v>80</v>
      </c>
      <c r="AY335" s="200" t="s">
        <v>122</v>
      </c>
    </row>
    <row r="336" spans="1:65" s="2" customFormat="1" ht="66.75" customHeight="1">
      <c r="A336" s="34"/>
      <c r="B336" s="35"/>
      <c r="C336" s="151" t="s">
        <v>391</v>
      </c>
      <c r="D336" s="151" t="s">
        <v>116</v>
      </c>
      <c r="E336" s="152" t="s">
        <v>377</v>
      </c>
      <c r="F336" s="153" t="s">
        <v>378</v>
      </c>
      <c r="G336" s="154" t="s">
        <v>141</v>
      </c>
      <c r="H336" s="155">
        <v>78.340999999999994</v>
      </c>
      <c r="I336" s="156"/>
      <c r="J336" s="157">
        <f>ROUND(I336*H336,2)</f>
        <v>0</v>
      </c>
      <c r="K336" s="153" t="s">
        <v>120</v>
      </c>
      <c r="L336" s="39"/>
      <c r="M336" s="158" t="s">
        <v>19</v>
      </c>
      <c r="N336" s="159" t="s">
        <v>43</v>
      </c>
      <c r="O336" s="64"/>
      <c r="P336" s="160">
        <f>O336*H336</f>
        <v>0</v>
      </c>
      <c r="Q336" s="160">
        <v>0</v>
      </c>
      <c r="R336" s="160">
        <f>Q336*H336</f>
        <v>0</v>
      </c>
      <c r="S336" s="160">
        <v>0</v>
      </c>
      <c r="T336" s="161">
        <f>S336*H336</f>
        <v>0</v>
      </c>
      <c r="U336" s="34"/>
      <c r="V336" s="34"/>
      <c r="W336" s="34"/>
      <c r="X336" s="34"/>
      <c r="Y336" s="34"/>
      <c r="Z336" s="34"/>
      <c r="AA336" s="34"/>
      <c r="AB336" s="34"/>
      <c r="AC336" s="34"/>
      <c r="AD336" s="34"/>
      <c r="AE336" s="34"/>
      <c r="AR336" s="162" t="s">
        <v>121</v>
      </c>
      <c r="AT336" s="162" t="s">
        <v>116</v>
      </c>
      <c r="AU336" s="162" t="s">
        <v>72</v>
      </c>
      <c r="AY336" s="17" t="s">
        <v>122</v>
      </c>
      <c r="BE336" s="163">
        <f>IF(N336="základní",J336,0)</f>
        <v>0</v>
      </c>
      <c r="BF336" s="163">
        <f>IF(N336="snížená",J336,0)</f>
        <v>0</v>
      </c>
      <c r="BG336" s="163">
        <f>IF(N336="zákl. přenesená",J336,0)</f>
        <v>0</v>
      </c>
      <c r="BH336" s="163">
        <f>IF(N336="sníž. přenesená",J336,0)</f>
        <v>0</v>
      </c>
      <c r="BI336" s="163">
        <f>IF(N336="nulová",J336,0)</f>
        <v>0</v>
      </c>
      <c r="BJ336" s="17" t="s">
        <v>80</v>
      </c>
      <c r="BK336" s="163">
        <f>ROUND(I336*H336,2)</f>
        <v>0</v>
      </c>
      <c r="BL336" s="17" t="s">
        <v>121</v>
      </c>
      <c r="BM336" s="162" t="s">
        <v>392</v>
      </c>
    </row>
    <row r="337" spans="1:65" s="2" customFormat="1" ht="39">
      <c r="A337" s="34"/>
      <c r="B337" s="35"/>
      <c r="C337" s="36"/>
      <c r="D337" s="164" t="s">
        <v>123</v>
      </c>
      <c r="E337" s="36"/>
      <c r="F337" s="165" t="s">
        <v>378</v>
      </c>
      <c r="G337" s="36"/>
      <c r="H337" s="36"/>
      <c r="I337" s="166"/>
      <c r="J337" s="36"/>
      <c r="K337" s="36"/>
      <c r="L337" s="39"/>
      <c r="M337" s="167"/>
      <c r="N337" s="168"/>
      <c r="O337" s="64"/>
      <c r="P337" s="64"/>
      <c r="Q337" s="64"/>
      <c r="R337" s="64"/>
      <c r="S337" s="64"/>
      <c r="T337" s="65"/>
      <c r="U337" s="34"/>
      <c r="V337" s="34"/>
      <c r="W337" s="34"/>
      <c r="X337" s="34"/>
      <c r="Y337" s="34"/>
      <c r="Z337" s="34"/>
      <c r="AA337" s="34"/>
      <c r="AB337" s="34"/>
      <c r="AC337" s="34"/>
      <c r="AD337" s="34"/>
      <c r="AE337" s="34"/>
      <c r="AT337" s="17" t="s">
        <v>123</v>
      </c>
      <c r="AU337" s="17" t="s">
        <v>72</v>
      </c>
    </row>
    <row r="338" spans="1:65" s="12" customFormat="1" ht="11.25">
      <c r="B338" s="180"/>
      <c r="C338" s="181"/>
      <c r="D338" s="164" t="s">
        <v>132</v>
      </c>
      <c r="E338" s="182" t="s">
        <v>19</v>
      </c>
      <c r="F338" s="183" t="s">
        <v>393</v>
      </c>
      <c r="G338" s="181"/>
      <c r="H338" s="182" t="s">
        <v>19</v>
      </c>
      <c r="I338" s="184"/>
      <c r="J338" s="181"/>
      <c r="K338" s="181"/>
      <c r="L338" s="185"/>
      <c r="M338" s="186"/>
      <c r="N338" s="187"/>
      <c r="O338" s="187"/>
      <c r="P338" s="187"/>
      <c r="Q338" s="187"/>
      <c r="R338" s="187"/>
      <c r="S338" s="187"/>
      <c r="T338" s="188"/>
      <c r="AT338" s="189" t="s">
        <v>132</v>
      </c>
      <c r="AU338" s="189" t="s">
        <v>72</v>
      </c>
      <c r="AV338" s="12" t="s">
        <v>80</v>
      </c>
      <c r="AW338" s="12" t="s">
        <v>33</v>
      </c>
      <c r="AX338" s="12" t="s">
        <v>72</v>
      </c>
      <c r="AY338" s="189" t="s">
        <v>122</v>
      </c>
    </row>
    <row r="339" spans="1:65" s="12" customFormat="1" ht="11.25">
      <c r="B339" s="180"/>
      <c r="C339" s="181"/>
      <c r="D339" s="164" t="s">
        <v>132</v>
      </c>
      <c r="E339" s="182" t="s">
        <v>19</v>
      </c>
      <c r="F339" s="183" t="s">
        <v>394</v>
      </c>
      <c r="G339" s="181"/>
      <c r="H339" s="182" t="s">
        <v>19</v>
      </c>
      <c r="I339" s="184"/>
      <c r="J339" s="181"/>
      <c r="K339" s="181"/>
      <c r="L339" s="185"/>
      <c r="M339" s="186"/>
      <c r="N339" s="187"/>
      <c r="O339" s="187"/>
      <c r="P339" s="187"/>
      <c r="Q339" s="187"/>
      <c r="R339" s="187"/>
      <c r="S339" s="187"/>
      <c r="T339" s="188"/>
      <c r="AT339" s="189" t="s">
        <v>132</v>
      </c>
      <c r="AU339" s="189" t="s">
        <v>72</v>
      </c>
      <c r="AV339" s="12" t="s">
        <v>80</v>
      </c>
      <c r="AW339" s="12" t="s">
        <v>33</v>
      </c>
      <c r="AX339" s="12" t="s">
        <v>72</v>
      </c>
      <c r="AY339" s="189" t="s">
        <v>122</v>
      </c>
    </row>
    <row r="340" spans="1:65" s="12" customFormat="1" ht="11.25">
      <c r="B340" s="180"/>
      <c r="C340" s="181"/>
      <c r="D340" s="164" t="s">
        <v>132</v>
      </c>
      <c r="E340" s="182" t="s">
        <v>19</v>
      </c>
      <c r="F340" s="183" t="s">
        <v>395</v>
      </c>
      <c r="G340" s="181"/>
      <c r="H340" s="182" t="s">
        <v>19</v>
      </c>
      <c r="I340" s="184"/>
      <c r="J340" s="181"/>
      <c r="K340" s="181"/>
      <c r="L340" s="185"/>
      <c r="M340" s="186"/>
      <c r="N340" s="187"/>
      <c r="O340" s="187"/>
      <c r="P340" s="187"/>
      <c r="Q340" s="187"/>
      <c r="R340" s="187"/>
      <c r="S340" s="187"/>
      <c r="T340" s="188"/>
      <c r="AT340" s="189" t="s">
        <v>132</v>
      </c>
      <c r="AU340" s="189" t="s">
        <v>72</v>
      </c>
      <c r="AV340" s="12" t="s">
        <v>80</v>
      </c>
      <c r="AW340" s="12" t="s">
        <v>33</v>
      </c>
      <c r="AX340" s="12" t="s">
        <v>72</v>
      </c>
      <c r="AY340" s="189" t="s">
        <v>122</v>
      </c>
    </row>
    <row r="341" spans="1:65" s="11" customFormat="1" ht="11.25">
      <c r="B341" s="169"/>
      <c r="C341" s="170"/>
      <c r="D341" s="164" t="s">
        <v>132</v>
      </c>
      <c r="E341" s="171" t="s">
        <v>19</v>
      </c>
      <c r="F341" s="172" t="s">
        <v>396</v>
      </c>
      <c r="G341" s="170"/>
      <c r="H341" s="173">
        <v>58.703000000000003</v>
      </c>
      <c r="I341" s="174"/>
      <c r="J341" s="170"/>
      <c r="K341" s="170"/>
      <c r="L341" s="175"/>
      <c r="M341" s="176"/>
      <c r="N341" s="177"/>
      <c r="O341" s="177"/>
      <c r="P341" s="177"/>
      <c r="Q341" s="177"/>
      <c r="R341" s="177"/>
      <c r="S341" s="177"/>
      <c r="T341" s="178"/>
      <c r="AT341" s="179" t="s">
        <v>132</v>
      </c>
      <c r="AU341" s="179" t="s">
        <v>72</v>
      </c>
      <c r="AV341" s="11" t="s">
        <v>82</v>
      </c>
      <c r="AW341" s="11" t="s">
        <v>33</v>
      </c>
      <c r="AX341" s="11" t="s">
        <v>72</v>
      </c>
      <c r="AY341" s="179" t="s">
        <v>122</v>
      </c>
    </row>
    <row r="342" spans="1:65" s="11" customFormat="1" ht="11.25">
      <c r="B342" s="169"/>
      <c r="C342" s="170"/>
      <c r="D342" s="164" t="s">
        <v>132</v>
      </c>
      <c r="E342" s="171" t="s">
        <v>19</v>
      </c>
      <c r="F342" s="172" t="s">
        <v>385</v>
      </c>
      <c r="G342" s="170"/>
      <c r="H342" s="173">
        <v>19.638000000000002</v>
      </c>
      <c r="I342" s="174"/>
      <c r="J342" s="170"/>
      <c r="K342" s="170"/>
      <c r="L342" s="175"/>
      <c r="M342" s="176"/>
      <c r="N342" s="177"/>
      <c r="O342" s="177"/>
      <c r="P342" s="177"/>
      <c r="Q342" s="177"/>
      <c r="R342" s="177"/>
      <c r="S342" s="177"/>
      <c r="T342" s="178"/>
      <c r="AT342" s="179" t="s">
        <v>132</v>
      </c>
      <c r="AU342" s="179" t="s">
        <v>72</v>
      </c>
      <c r="AV342" s="11" t="s">
        <v>82</v>
      </c>
      <c r="AW342" s="11" t="s">
        <v>33</v>
      </c>
      <c r="AX342" s="11" t="s">
        <v>72</v>
      </c>
      <c r="AY342" s="179" t="s">
        <v>122</v>
      </c>
    </row>
    <row r="343" spans="1:65" s="13" customFormat="1" ht="11.25">
      <c r="B343" s="190"/>
      <c r="C343" s="191"/>
      <c r="D343" s="164" t="s">
        <v>132</v>
      </c>
      <c r="E343" s="192" t="s">
        <v>19</v>
      </c>
      <c r="F343" s="193" t="s">
        <v>138</v>
      </c>
      <c r="G343" s="191"/>
      <c r="H343" s="194">
        <v>78.340999999999994</v>
      </c>
      <c r="I343" s="195"/>
      <c r="J343" s="191"/>
      <c r="K343" s="191"/>
      <c r="L343" s="196"/>
      <c r="M343" s="197"/>
      <c r="N343" s="198"/>
      <c r="O343" s="198"/>
      <c r="P343" s="198"/>
      <c r="Q343" s="198"/>
      <c r="R343" s="198"/>
      <c r="S343" s="198"/>
      <c r="T343" s="199"/>
      <c r="AT343" s="200" t="s">
        <v>132</v>
      </c>
      <c r="AU343" s="200" t="s">
        <v>72</v>
      </c>
      <c r="AV343" s="13" t="s">
        <v>121</v>
      </c>
      <c r="AW343" s="13" t="s">
        <v>33</v>
      </c>
      <c r="AX343" s="13" t="s">
        <v>80</v>
      </c>
      <c r="AY343" s="200" t="s">
        <v>122</v>
      </c>
    </row>
    <row r="344" spans="1:65" s="2" customFormat="1" ht="66.75" customHeight="1">
      <c r="A344" s="34"/>
      <c r="B344" s="35"/>
      <c r="C344" s="151" t="s">
        <v>272</v>
      </c>
      <c r="D344" s="151" t="s">
        <v>116</v>
      </c>
      <c r="E344" s="152" t="s">
        <v>363</v>
      </c>
      <c r="F344" s="153" t="s">
        <v>364</v>
      </c>
      <c r="G344" s="154" t="s">
        <v>141</v>
      </c>
      <c r="H344" s="155">
        <v>7.6680000000000001</v>
      </c>
      <c r="I344" s="156"/>
      <c r="J344" s="157">
        <f>ROUND(I344*H344,2)</f>
        <v>0</v>
      </c>
      <c r="K344" s="153" t="s">
        <v>120</v>
      </c>
      <c r="L344" s="39"/>
      <c r="M344" s="158" t="s">
        <v>19</v>
      </c>
      <c r="N344" s="159" t="s">
        <v>43</v>
      </c>
      <c r="O344" s="64"/>
      <c r="P344" s="160">
        <f>O344*H344</f>
        <v>0</v>
      </c>
      <c r="Q344" s="160">
        <v>0</v>
      </c>
      <c r="R344" s="160">
        <f>Q344*H344</f>
        <v>0</v>
      </c>
      <c r="S344" s="160">
        <v>0</v>
      </c>
      <c r="T344" s="161">
        <f>S344*H344</f>
        <v>0</v>
      </c>
      <c r="U344" s="34"/>
      <c r="V344" s="34"/>
      <c r="W344" s="34"/>
      <c r="X344" s="34"/>
      <c r="Y344" s="34"/>
      <c r="Z344" s="34"/>
      <c r="AA344" s="34"/>
      <c r="AB344" s="34"/>
      <c r="AC344" s="34"/>
      <c r="AD344" s="34"/>
      <c r="AE344" s="34"/>
      <c r="AR344" s="162" t="s">
        <v>121</v>
      </c>
      <c r="AT344" s="162" t="s">
        <v>116</v>
      </c>
      <c r="AU344" s="162" t="s">
        <v>72</v>
      </c>
      <c r="AY344" s="17" t="s">
        <v>122</v>
      </c>
      <c r="BE344" s="163">
        <f>IF(N344="základní",J344,0)</f>
        <v>0</v>
      </c>
      <c r="BF344" s="163">
        <f>IF(N344="snížená",J344,0)</f>
        <v>0</v>
      </c>
      <c r="BG344" s="163">
        <f>IF(N344="zákl. přenesená",J344,0)</f>
        <v>0</v>
      </c>
      <c r="BH344" s="163">
        <f>IF(N344="sníž. přenesená",J344,0)</f>
        <v>0</v>
      </c>
      <c r="BI344" s="163">
        <f>IF(N344="nulová",J344,0)</f>
        <v>0</v>
      </c>
      <c r="BJ344" s="17" t="s">
        <v>80</v>
      </c>
      <c r="BK344" s="163">
        <f>ROUND(I344*H344,2)</f>
        <v>0</v>
      </c>
      <c r="BL344" s="17" t="s">
        <v>121</v>
      </c>
      <c r="BM344" s="162" t="s">
        <v>397</v>
      </c>
    </row>
    <row r="345" spans="1:65" s="2" customFormat="1" ht="39">
      <c r="A345" s="34"/>
      <c r="B345" s="35"/>
      <c r="C345" s="36"/>
      <c r="D345" s="164" t="s">
        <v>123</v>
      </c>
      <c r="E345" s="36"/>
      <c r="F345" s="165" t="s">
        <v>364</v>
      </c>
      <c r="G345" s="36"/>
      <c r="H345" s="36"/>
      <c r="I345" s="166"/>
      <c r="J345" s="36"/>
      <c r="K345" s="36"/>
      <c r="L345" s="39"/>
      <c r="M345" s="167"/>
      <c r="N345" s="168"/>
      <c r="O345" s="64"/>
      <c r="P345" s="64"/>
      <c r="Q345" s="64"/>
      <c r="R345" s="64"/>
      <c r="S345" s="64"/>
      <c r="T345" s="65"/>
      <c r="U345" s="34"/>
      <c r="V345" s="34"/>
      <c r="W345" s="34"/>
      <c r="X345" s="34"/>
      <c r="Y345" s="34"/>
      <c r="Z345" s="34"/>
      <c r="AA345" s="34"/>
      <c r="AB345" s="34"/>
      <c r="AC345" s="34"/>
      <c r="AD345" s="34"/>
      <c r="AE345" s="34"/>
      <c r="AT345" s="17" t="s">
        <v>123</v>
      </c>
      <c r="AU345" s="17" t="s">
        <v>72</v>
      </c>
    </row>
    <row r="346" spans="1:65" s="12" customFormat="1" ht="11.25">
      <c r="B346" s="180"/>
      <c r="C346" s="181"/>
      <c r="D346" s="164" t="s">
        <v>132</v>
      </c>
      <c r="E346" s="182" t="s">
        <v>19</v>
      </c>
      <c r="F346" s="183" t="s">
        <v>398</v>
      </c>
      <c r="G346" s="181"/>
      <c r="H346" s="182" t="s">
        <v>19</v>
      </c>
      <c r="I346" s="184"/>
      <c r="J346" s="181"/>
      <c r="K346" s="181"/>
      <c r="L346" s="185"/>
      <c r="M346" s="186"/>
      <c r="N346" s="187"/>
      <c r="O346" s="187"/>
      <c r="P346" s="187"/>
      <c r="Q346" s="187"/>
      <c r="R346" s="187"/>
      <c r="S346" s="187"/>
      <c r="T346" s="188"/>
      <c r="AT346" s="189" t="s">
        <v>132</v>
      </c>
      <c r="AU346" s="189" t="s">
        <v>72</v>
      </c>
      <c r="AV346" s="12" t="s">
        <v>80</v>
      </c>
      <c r="AW346" s="12" t="s">
        <v>33</v>
      </c>
      <c r="AX346" s="12" t="s">
        <v>72</v>
      </c>
      <c r="AY346" s="189" t="s">
        <v>122</v>
      </c>
    </row>
    <row r="347" spans="1:65" s="12" customFormat="1" ht="11.25">
      <c r="B347" s="180"/>
      <c r="C347" s="181"/>
      <c r="D347" s="164" t="s">
        <v>132</v>
      </c>
      <c r="E347" s="182" t="s">
        <v>19</v>
      </c>
      <c r="F347" s="183" t="s">
        <v>399</v>
      </c>
      <c r="G347" s="181"/>
      <c r="H347" s="182" t="s">
        <v>19</v>
      </c>
      <c r="I347" s="184"/>
      <c r="J347" s="181"/>
      <c r="K347" s="181"/>
      <c r="L347" s="185"/>
      <c r="M347" s="186"/>
      <c r="N347" s="187"/>
      <c r="O347" s="187"/>
      <c r="P347" s="187"/>
      <c r="Q347" s="187"/>
      <c r="R347" s="187"/>
      <c r="S347" s="187"/>
      <c r="T347" s="188"/>
      <c r="AT347" s="189" t="s">
        <v>132</v>
      </c>
      <c r="AU347" s="189" t="s">
        <v>72</v>
      </c>
      <c r="AV347" s="12" t="s">
        <v>80</v>
      </c>
      <c r="AW347" s="12" t="s">
        <v>33</v>
      </c>
      <c r="AX347" s="12" t="s">
        <v>72</v>
      </c>
      <c r="AY347" s="189" t="s">
        <v>122</v>
      </c>
    </row>
    <row r="348" spans="1:65" s="11" customFormat="1" ht="11.25">
      <c r="B348" s="169"/>
      <c r="C348" s="170"/>
      <c r="D348" s="164" t="s">
        <v>132</v>
      </c>
      <c r="E348" s="171" t="s">
        <v>19</v>
      </c>
      <c r="F348" s="172" t="s">
        <v>400</v>
      </c>
      <c r="G348" s="170"/>
      <c r="H348" s="173">
        <v>7.6680000000000001</v>
      </c>
      <c r="I348" s="174"/>
      <c r="J348" s="170"/>
      <c r="K348" s="170"/>
      <c r="L348" s="175"/>
      <c r="M348" s="176"/>
      <c r="N348" s="177"/>
      <c r="O348" s="177"/>
      <c r="P348" s="177"/>
      <c r="Q348" s="177"/>
      <c r="R348" s="177"/>
      <c r="S348" s="177"/>
      <c r="T348" s="178"/>
      <c r="AT348" s="179" t="s">
        <v>132</v>
      </c>
      <c r="AU348" s="179" t="s">
        <v>72</v>
      </c>
      <c r="AV348" s="11" t="s">
        <v>82</v>
      </c>
      <c r="AW348" s="11" t="s">
        <v>33</v>
      </c>
      <c r="AX348" s="11" t="s">
        <v>72</v>
      </c>
      <c r="AY348" s="179" t="s">
        <v>122</v>
      </c>
    </row>
    <row r="349" spans="1:65" s="13" customFormat="1" ht="11.25">
      <c r="B349" s="190"/>
      <c r="C349" s="191"/>
      <c r="D349" s="164" t="s">
        <v>132</v>
      </c>
      <c r="E349" s="192" t="s">
        <v>19</v>
      </c>
      <c r="F349" s="193" t="s">
        <v>138</v>
      </c>
      <c r="G349" s="191"/>
      <c r="H349" s="194">
        <v>7.6680000000000001</v>
      </c>
      <c r="I349" s="195"/>
      <c r="J349" s="191"/>
      <c r="K349" s="191"/>
      <c r="L349" s="196"/>
      <c r="M349" s="197"/>
      <c r="N349" s="198"/>
      <c r="O349" s="198"/>
      <c r="P349" s="198"/>
      <c r="Q349" s="198"/>
      <c r="R349" s="198"/>
      <c r="S349" s="198"/>
      <c r="T349" s="199"/>
      <c r="AT349" s="200" t="s">
        <v>132</v>
      </c>
      <c r="AU349" s="200" t="s">
        <v>72</v>
      </c>
      <c r="AV349" s="13" t="s">
        <v>121</v>
      </c>
      <c r="AW349" s="13" t="s">
        <v>33</v>
      </c>
      <c r="AX349" s="13" t="s">
        <v>80</v>
      </c>
      <c r="AY349" s="200" t="s">
        <v>122</v>
      </c>
    </row>
    <row r="350" spans="1:65" s="2" customFormat="1" ht="66.75" customHeight="1">
      <c r="A350" s="34"/>
      <c r="B350" s="35"/>
      <c r="C350" s="151" t="s">
        <v>401</v>
      </c>
      <c r="D350" s="151" t="s">
        <v>116</v>
      </c>
      <c r="E350" s="152" t="s">
        <v>320</v>
      </c>
      <c r="F350" s="153" t="s">
        <v>321</v>
      </c>
      <c r="G350" s="154" t="s">
        <v>141</v>
      </c>
      <c r="H350" s="155">
        <v>43.878</v>
      </c>
      <c r="I350" s="156"/>
      <c r="J350" s="157">
        <f>ROUND(I350*H350,2)</f>
        <v>0</v>
      </c>
      <c r="K350" s="153" t="s">
        <v>120</v>
      </c>
      <c r="L350" s="39"/>
      <c r="M350" s="158" t="s">
        <v>19</v>
      </c>
      <c r="N350" s="159" t="s">
        <v>43</v>
      </c>
      <c r="O350" s="64"/>
      <c r="P350" s="160">
        <f>O350*H350</f>
        <v>0</v>
      </c>
      <c r="Q350" s="160">
        <v>0</v>
      </c>
      <c r="R350" s="160">
        <f>Q350*H350</f>
        <v>0</v>
      </c>
      <c r="S350" s="160">
        <v>0</v>
      </c>
      <c r="T350" s="161">
        <f>S350*H350</f>
        <v>0</v>
      </c>
      <c r="U350" s="34"/>
      <c r="V350" s="34"/>
      <c r="W350" s="34"/>
      <c r="X350" s="34"/>
      <c r="Y350" s="34"/>
      <c r="Z350" s="34"/>
      <c r="AA350" s="34"/>
      <c r="AB350" s="34"/>
      <c r="AC350" s="34"/>
      <c r="AD350" s="34"/>
      <c r="AE350" s="34"/>
      <c r="AR350" s="162" t="s">
        <v>121</v>
      </c>
      <c r="AT350" s="162" t="s">
        <v>116</v>
      </c>
      <c r="AU350" s="162" t="s">
        <v>72</v>
      </c>
      <c r="AY350" s="17" t="s">
        <v>122</v>
      </c>
      <c r="BE350" s="163">
        <f>IF(N350="základní",J350,0)</f>
        <v>0</v>
      </c>
      <c r="BF350" s="163">
        <f>IF(N350="snížená",J350,0)</f>
        <v>0</v>
      </c>
      <c r="BG350" s="163">
        <f>IF(N350="zákl. přenesená",J350,0)</f>
        <v>0</v>
      </c>
      <c r="BH350" s="163">
        <f>IF(N350="sníž. přenesená",J350,0)</f>
        <v>0</v>
      </c>
      <c r="BI350" s="163">
        <f>IF(N350="nulová",J350,0)</f>
        <v>0</v>
      </c>
      <c r="BJ350" s="17" t="s">
        <v>80</v>
      </c>
      <c r="BK350" s="163">
        <f>ROUND(I350*H350,2)</f>
        <v>0</v>
      </c>
      <c r="BL350" s="17" t="s">
        <v>121</v>
      </c>
      <c r="BM350" s="162" t="s">
        <v>402</v>
      </c>
    </row>
    <row r="351" spans="1:65" s="2" customFormat="1" ht="39">
      <c r="A351" s="34"/>
      <c r="B351" s="35"/>
      <c r="C351" s="36"/>
      <c r="D351" s="164" t="s">
        <v>123</v>
      </c>
      <c r="E351" s="36"/>
      <c r="F351" s="165" t="s">
        <v>321</v>
      </c>
      <c r="G351" s="36"/>
      <c r="H351" s="36"/>
      <c r="I351" s="166"/>
      <c r="J351" s="36"/>
      <c r="K351" s="36"/>
      <c r="L351" s="39"/>
      <c r="M351" s="167"/>
      <c r="N351" s="168"/>
      <c r="O351" s="64"/>
      <c r="P351" s="64"/>
      <c r="Q351" s="64"/>
      <c r="R351" s="64"/>
      <c r="S351" s="64"/>
      <c r="T351" s="65"/>
      <c r="U351" s="34"/>
      <c r="V351" s="34"/>
      <c r="W351" s="34"/>
      <c r="X351" s="34"/>
      <c r="Y351" s="34"/>
      <c r="Z351" s="34"/>
      <c r="AA351" s="34"/>
      <c r="AB351" s="34"/>
      <c r="AC351" s="34"/>
      <c r="AD351" s="34"/>
      <c r="AE351" s="34"/>
      <c r="AT351" s="17" t="s">
        <v>123</v>
      </c>
      <c r="AU351" s="17" t="s">
        <v>72</v>
      </c>
    </row>
    <row r="352" spans="1:65" s="11" customFormat="1" ht="11.25">
      <c r="B352" s="169"/>
      <c r="C352" s="170"/>
      <c r="D352" s="164" t="s">
        <v>132</v>
      </c>
      <c r="E352" s="171" t="s">
        <v>19</v>
      </c>
      <c r="F352" s="172" t="s">
        <v>403</v>
      </c>
      <c r="G352" s="170"/>
      <c r="H352" s="173">
        <v>43.878</v>
      </c>
      <c r="I352" s="174"/>
      <c r="J352" s="170"/>
      <c r="K352" s="170"/>
      <c r="L352" s="175"/>
      <c r="M352" s="176"/>
      <c r="N352" s="177"/>
      <c r="O352" s="177"/>
      <c r="P352" s="177"/>
      <c r="Q352" s="177"/>
      <c r="R352" s="177"/>
      <c r="S352" s="177"/>
      <c r="T352" s="178"/>
      <c r="AT352" s="179" t="s">
        <v>132</v>
      </c>
      <c r="AU352" s="179" t="s">
        <v>72</v>
      </c>
      <c r="AV352" s="11" t="s">
        <v>82</v>
      </c>
      <c r="AW352" s="11" t="s">
        <v>33</v>
      </c>
      <c r="AX352" s="11" t="s">
        <v>80</v>
      </c>
      <c r="AY352" s="179" t="s">
        <v>122</v>
      </c>
    </row>
    <row r="353" spans="1:65" s="12" customFormat="1" ht="11.25">
      <c r="B353" s="180"/>
      <c r="C353" s="181"/>
      <c r="D353" s="164" t="s">
        <v>132</v>
      </c>
      <c r="E353" s="182" t="s">
        <v>19</v>
      </c>
      <c r="F353" s="183" t="s">
        <v>404</v>
      </c>
      <c r="G353" s="181"/>
      <c r="H353" s="182" t="s">
        <v>19</v>
      </c>
      <c r="I353" s="184"/>
      <c r="J353" s="181"/>
      <c r="K353" s="181"/>
      <c r="L353" s="185"/>
      <c r="M353" s="186"/>
      <c r="N353" s="187"/>
      <c r="O353" s="187"/>
      <c r="P353" s="187"/>
      <c r="Q353" s="187"/>
      <c r="R353" s="187"/>
      <c r="S353" s="187"/>
      <c r="T353" s="188"/>
      <c r="AT353" s="189" t="s">
        <v>132</v>
      </c>
      <c r="AU353" s="189" t="s">
        <v>72</v>
      </c>
      <c r="AV353" s="12" t="s">
        <v>80</v>
      </c>
      <c r="AW353" s="12" t="s">
        <v>33</v>
      </c>
      <c r="AX353" s="12" t="s">
        <v>72</v>
      </c>
      <c r="AY353" s="189" t="s">
        <v>122</v>
      </c>
    </row>
    <row r="354" spans="1:65" s="12" customFormat="1" ht="11.25">
      <c r="B354" s="180"/>
      <c r="C354" s="181"/>
      <c r="D354" s="164" t="s">
        <v>132</v>
      </c>
      <c r="E354" s="182" t="s">
        <v>19</v>
      </c>
      <c r="F354" s="183" t="s">
        <v>405</v>
      </c>
      <c r="G354" s="181"/>
      <c r="H354" s="182" t="s">
        <v>19</v>
      </c>
      <c r="I354" s="184"/>
      <c r="J354" s="181"/>
      <c r="K354" s="181"/>
      <c r="L354" s="185"/>
      <c r="M354" s="186"/>
      <c r="N354" s="187"/>
      <c r="O354" s="187"/>
      <c r="P354" s="187"/>
      <c r="Q354" s="187"/>
      <c r="R354" s="187"/>
      <c r="S354" s="187"/>
      <c r="T354" s="188"/>
      <c r="AT354" s="189" t="s">
        <v>132</v>
      </c>
      <c r="AU354" s="189" t="s">
        <v>72</v>
      </c>
      <c r="AV354" s="12" t="s">
        <v>80</v>
      </c>
      <c r="AW354" s="12" t="s">
        <v>33</v>
      </c>
      <c r="AX354" s="12" t="s">
        <v>72</v>
      </c>
      <c r="AY354" s="189" t="s">
        <v>122</v>
      </c>
    </row>
    <row r="355" spans="1:65" s="12" customFormat="1" ht="11.25">
      <c r="B355" s="180"/>
      <c r="C355" s="181"/>
      <c r="D355" s="164" t="s">
        <v>132</v>
      </c>
      <c r="E355" s="182" t="s">
        <v>19</v>
      </c>
      <c r="F355" s="183" t="s">
        <v>406</v>
      </c>
      <c r="G355" s="181"/>
      <c r="H355" s="182" t="s">
        <v>19</v>
      </c>
      <c r="I355" s="184"/>
      <c r="J355" s="181"/>
      <c r="K355" s="181"/>
      <c r="L355" s="185"/>
      <c r="M355" s="186"/>
      <c r="N355" s="187"/>
      <c r="O355" s="187"/>
      <c r="P355" s="187"/>
      <c r="Q355" s="187"/>
      <c r="R355" s="187"/>
      <c r="S355" s="187"/>
      <c r="T355" s="188"/>
      <c r="AT355" s="189" t="s">
        <v>132</v>
      </c>
      <c r="AU355" s="189" t="s">
        <v>72</v>
      </c>
      <c r="AV355" s="12" t="s">
        <v>80</v>
      </c>
      <c r="AW355" s="12" t="s">
        <v>33</v>
      </c>
      <c r="AX355" s="12" t="s">
        <v>72</v>
      </c>
      <c r="AY355" s="189" t="s">
        <v>122</v>
      </c>
    </row>
    <row r="356" spans="1:65" s="2" customFormat="1" ht="66.75" customHeight="1">
      <c r="A356" s="34"/>
      <c r="B356" s="35"/>
      <c r="C356" s="151" t="s">
        <v>275</v>
      </c>
      <c r="D356" s="151" t="s">
        <v>116</v>
      </c>
      <c r="E356" s="152" t="s">
        <v>407</v>
      </c>
      <c r="F356" s="153" t="s">
        <v>408</v>
      </c>
      <c r="G356" s="154" t="s">
        <v>141</v>
      </c>
      <c r="H356" s="155">
        <v>28.116</v>
      </c>
      <c r="I356" s="156"/>
      <c r="J356" s="157">
        <f>ROUND(I356*H356,2)</f>
        <v>0</v>
      </c>
      <c r="K356" s="153" t="s">
        <v>120</v>
      </c>
      <c r="L356" s="39"/>
      <c r="M356" s="158" t="s">
        <v>19</v>
      </c>
      <c r="N356" s="159" t="s">
        <v>43</v>
      </c>
      <c r="O356" s="64"/>
      <c r="P356" s="160">
        <f>O356*H356</f>
        <v>0</v>
      </c>
      <c r="Q356" s="160">
        <v>0</v>
      </c>
      <c r="R356" s="160">
        <f>Q356*H356</f>
        <v>0</v>
      </c>
      <c r="S356" s="160">
        <v>0</v>
      </c>
      <c r="T356" s="161">
        <f>S356*H356</f>
        <v>0</v>
      </c>
      <c r="U356" s="34"/>
      <c r="V356" s="34"/>
      <c r="W356" s="34"/>
      <c r="X356" s="34"/>
      <c r="Y356" s="34"/>
      <c r="Z356" s="34"/>
      <c r="AA356" s="34"/>
      <c r="AB356" s="34"/>
      <c r="AC356" s="34"/>
      <c r="AD356" s="34"/>
      <c r="AE356" s="34"/>
      <c r="AR356" s="162" t="s">
        <v>121</v>
      </c>
      <c r="AT356" s="162" t="s">
        <v>116</v>
      </c>
      <c r="AU356" s="162" t="s">
        <v>72</v>
      </c>
      <c r="AY356" s="17" t="s">
        <v>122</v>
      </c>
      <c r="BE356" s="163">
        <f>IF(N356="základní",J356,0)</f>
        <v>0</v>
      </c>
      <c r="BF356" s="163">
        <f>IF(N356="snížená",J356,0)</f>
        <v>0</v>
      </c>
      <c r="BG356" s="163">
        <f>IF(N356="zákl. přenesená",J356,0)</f>
        <v>0</v>
      </c>
      <c r="BH356" s="163">
        <f>IF(N356="sníž. přenesená",J356,0)</f>
        <v>0</v>
      </c>
      <c r="BI356" s="163">
        <f>IF(N356="nulová",J356,0)</f>
        <v>0</v>
      </c>
      <c r="BJ356" s="17" t="s">
        <v>80</v>
      </c>
      <c r="BK356" s="163">
        <f>ROUND(I356*H356,2)</f>
        <v>0</v>
      </c>
      <c r="BL356" s="17" t="s">
        <v>121</v>
      </c>
      <c r="BM356" s="162" t="s">
        <v>409</v>
      </c>
    </row>
    <row r="357" spans="1:65" s="2" customFormat="1" ht="39">
      <c r="A357" s="34"/>
      <c r="B357" s="35"/>
      <c r="C357" s="36"/>
      <c r="D357" s="164" t="s">
        <v>123</v>
      </c>
      <c r="E357" s="36"/>
      <c r="F357" s="165" t="s">
        <v>408</v>
      </c>
      <c r="G357" s="36"/>
      <c r="H357" s="36"/>
      <c r="I357" s="166"/>
      <c r="J357" s="36"/>
      <c r="K357" s="36"/>
      <c r="L357" s="39"/>
      <c r="M357" s="167"/>
      <c r="N357" s="168"/>
      <c r="O357" s="64"/>
      <c r="P357" s="64"/>
      <c r="Q357" s="64"/>
      <c r="R357" s="64"/>
      <c r="S357" s="64"/>
      <c r="T357" s="65"/>
      <c r="U357" s="34"/>
      <c r="V357" s="34"/>
      <c r="W357" s="34"/>
      <c r="X357" s="34"/>
      <c r="Y357" s="34"/>
      <c r="Z357" s="34"/>
      <c r="AA357" s="34"/>
      <c r="AB357" s="34"/>
      <c r="AC357" s="34"/>
      <c r="AD357" s="34"/>
      <c r="AE357" s="34"/>
      <c r="AT357" s="17" t="s">
        <v>123</v>
      </c>
      <c r="AU357" s="17" t="s">
        <v>72</v>
      </c>
    </row>
    <row r="358" spans="1:65" s="12" customFormat="1" ht="11.25">
      <c r="B358" s="180"/>
      <c r="C358" s="181"/>
      <c r="D358" s="164" t="s">
        <v>132</v>
      </c>
      <c r="E358" s="182" t="s">
        <v>19</v>
      </c>
      <c r="F358" s="183" t="s">
        <v>410</v>
      </c>
      <c r="G358" s="181"/>
      <c r="H358" s="182" t="s">
        <v>19</v>
      </c>
      <c r="I358" s="184"/>
      <c r="J358" s="181"/>
      <c r="K358" s="181"/>
      <c r="L358" s="185"/>
      <c r="M358" s="186"/>
      <c r="N358" s="187"/>
      <c r="O358" s="187"/>
      <c r="P358" s="187"/>
      <c r="Q358" s="187"/>
      <c r="R358" s="187"/>
      <c r="S358" s="187"/>
      <c r="T358" s="188"/>
      <c r="AT358" s="189" t="s">
        <v>132</v>
      </c>
      <c r="AU358" s="189" t="s">
        <v>72</v>
      </c>
      <c r="AV358" s="12" t="s">
        <v>80</v>
      </c>
      <c r="AW358" s="12" t="s">
        <v>33</v>
      </c>
      <c r="AX358" s="12" t="s">
        <v>72</v>
      </c>
      <c r="AY358" s="189" t="s">
        <v>122</v>
      </c>
    </row>
    <row r="359" spans="1:65" s="12" customFormat="1" ht="11.25">
      <c r="B359" s="180"/>
      <c r="C359" s="181"/>
      <c r="D359" s="164" t="s">
        <v>132</v>
      </c>
      <c r="E359" s="182" t="s">
        <v>19</v>
      </c>
      <c r="F359" s="183" t="s">
        <v>411</v>
      </c>
      <c r="G359" s="181"/>
      <c r="H359" s="182" t="s">
        <v>19</v>
      </c>
      <c r="I359" s="184"/>
      <c r="J359" s="181"/>
      <c r="K359" s="181"/>
      <c r="L359" s="185"/>
      <c r="M359" s="186"/>
      <c r="N359" s="187"/>
      <c r="O359" s="187"/>
      <c r="P359" s="187"/>
      <c r="Q359" s="187"/>
      <c r="R359" s="187"/>
      <c r="S359" s="187"/>
      <c r="T359" s="188"/>
      <c r="AT359" s="189" t="s">
        <v>132</v>
      </c>
      <c r="AU359" s="189" t="s">
        <v>72</v>
      </c>
      <c r="AV359" s="12" t="s">
        <v>80</v>
      </c>
      <c r="AW359" s="12" t="s">
        <v>33</v>
      </c>
      <c r="AX359" s="12" t="s">
        <v>72</v>
      </c>
      <c r="AY359" s="189" t="s">
        <v>122</v>
      </c>
    </row>
    <row r="360" spans="1:65" s="12" customFormat="1" ht="11.25">
      <c r="B360" s="180"/>
      <c r="C360" s="181"/>
      <c r="D360" s="164" t="s">
        <v>132</v>
      </c>
      <c r="E360" s="182" t="s">
        <v>19</v>
      </c>
      <c r="F360" s="183" t="s">
        <v>412</v>
      </c>
      <c r="G360" s="181"/>
      <c r="H360" s="182" t="s">
        <v>19</v>
      </c>
      <c r="I360" s="184"/>
      <c r="J360" s="181"/>
      <c r="K360" s="181"/>
      <c r="L360" s="185"/>
      <c r="M360" s="186"/>
      <c r="N360" s="187"/>
      <c r="O360" s="187"/>
      <c r="P360" s="187"/>
      <c r="Q360" s="187"/>
      <c r="R360" s="187"/>
      <c r="S360" s="187"/>
      <c r="T360" s="188"/>
      <c r="AT360" s="189" t="s">
        <v>132</v>
      </c>
      <c r="AU360" s="189" t="s">
        <v>72</v>
      </c>
      <c r="AV360" s="12" t="s">
        <v>80</v>
      </c>
      <c r="AW360" s="12" t="s">
        <v>33</v>
      </c>
      <c r="AX360" s="12" t="s">
        <v>72</v>
      </c>
      <c r="AY360" s="189" t="s">
        <v>122</v>
      </c>
    </row>
    <row r="361" spans="1:65" s="11" customFormat="1" ht="11.25">
      <c r="B361" s="169"/>
      <c r="C361" s="170"/>
      <c r="D361" s="164" t="s">
        <v>132</v>
      </c>
      <c r="E361" s="171" t="s">
        <v>19</v>
      </c>
      <c r="F361" s="172" t="s">
        <v>413</v>
      </c>
      <c r="G361" s="170"/>
      <c r="H361" s="173">
        <v>28.116</v>
      </c>
      <c r="I361" s="174"/>
      <c r="J361" s="170"/>
      <c r="K361" s="170"/>
      <c r="L361" s="175"/>
      <c r="M361" s="176"/>
      <c r="N361" s="177"/>
      <c r="O361" s="177"/>
      <c r="P361" s="177"/>
      <c r="Q361" s="177"/>
      <c r="R361" s="177"/>
      <c r="S361" s="177"/>
      <c r="T361" s="178"/>
      <c r="AT361" s="179" t="s">
        <v>132</v>
      </c>
      <c r="AU361" s="179" t="s">
        <v>72</v>
      </c>
      <c r="AV361" s="11" t="s">
        <v>82</v>
      </c>
      <c r="AW361" s="11" t="s">
        <v>33</v>
      </c>
      <c r="AX361" s="11" t="s">
        <v>72</v>
      </c>
      <c r="AY361" s="179" t="s">
        <v>122</v>
      </c>
    </row>
    <row r="362" spans="1:65" s="13" customFormat="1" ht="11.25">
      <c r="B362" s="190"/>
      <c r="C362" s="191"/>
      <c r="D362" s="164" t="s">
        <v>132</v>
      </c>
      <c r="E362" s="192" t="s">
        <v>19</v>
      </c>
      <c r="F362" s="193" t="s">
        <v>138</v>
      </c>
      <c r="G362" s="191"/>
      <c r="H362" s="194">
        <v>28.116</v>
      </c>
      <c r="I362" s="195"/>
      <c r="J362" s="191"/>
      <c r="K362" s="191"/>
      <c r="L362" s="196"/>
      <c r="M362" s="197"/>
      <c r="N362" s="198"/>
      <c r="O362" s="198"/>
      <c r="P362" s="198"/>
      <c r="Q362" s="198"/>
      <c r="R362" s="198"/>
      <c r="S362" s="198"/>
      <c r="T362" s="199"/>
      <c r="AT362" s="200" t="s">
        <v>132</v>
      </c>
      <c r="AU362" s="200" t="s">
        <v>72</v>
      </c>
      <c r="AV362" s="13" t="s">
        <v>121</v>
      </c>
      <c r="AW362" s="13" t="s">
        <v>33</v>
      </c>
      <c r="AX362" s="13" t="s">
        <v>80</v>
      </c>
      <c r="AY362" s="200" t="s">
        <v>122</v>
      </c>
    </row>
    <row r="363" spans="1:65" s="2" customFormat="1" ht="33" customHeight="1">
      <c r="A363" s="34"/>
      <c r="B363" s="35"/>
      <c r="C363" s="151" t="s">
        <v>414</v>
      </c>
      <c r="D363" s="151" t="s">
        <v>116</v>
      </c>
      <c r="E363" s="152" t="s">
        <v>415</v>
      </c>
      <c r="F363" s="153" t="s">
        <v>416</v>
      </c>
      <c r="G363" s="154" t="s">
        <v>119</v>
      </c>
      <c r="H363" s="155">
        <v>4</v>
      </c>
      <c r="I363" s="156"/>
      <c r="J363" s="157">
        <f>ROUND(I363*H363,2)</f>
        <v>0</v>
      </c>
      <c r="K363" s="153" t="s">
        <v>120</v>
      </c>
      <c r="L363" s="39"/>
      <c r="M363" s="158" t="s">
        <v>19</v>
      </c>
      <c r="N363" s="159" t="s">
        <v>43</v>
      </c>
      <c r="O363" s="64"/>
      <c r="P363" s="160">
        <f>O363*H363</f>
        <v>0</v>
      </c>
      <c r="Q363" s="160">
        <v>0</v>
      </c>
      <c r="R363" s="160">
        <f>Q363*H363</f>
        <v>0</v>
      </c>
      <c r="S363" s="160">
        <v>0</v>
      </c>
      <c r="T363" s="161">
        <f>S363*H363</f>
        <v>0</v>
      </c>
      <c r="U363" s="34"/>
      <c r="V363" s="34"/>
      <c r="W363" s="34"/>
      <c r="X363" s="34"/>
      <c r="Y363" s="34"/>
      <c r="Z363" s="34"/>
      <c r="AA363" s="34"/>
      <c r="AB363" s="34"/>
      <c r="AC363" s="34"/>
      <c r="AD363" s="34"/>
      <c r="AE363" s="34"/>
      <c r="AR363" s="162" t="s">
        <v>121</v>
      </c>
      <c r="AT363" s="162" t="s">
        <v>116</v>
      </c>
      <c r="AU363" s="162" t="s">
        <v>72</v>
      </c>
      <c r="AY363" s="17" t="s">
        <v>122</v>
      </c>
      <c r="BE363" s="163">
        <f>IF(N363="základní",J363,0)</f>
        <v>0</v>
      </c>
      <c r="BF363" s="163">
        <f>IF(N363="snížená",J363,0)</f>
        <v>0</v>
      </c>
      <c r="BG363" s="163">
        <f>IF(N363="zákl. přenesená",J363,0)</f>
        <v>0</v>
      </c>
      <c r="BH363" s="163">
        <f>IF(N363="sníž. přenesená",J363,0)</f>
        <v>0</v>
      </c>
      <c r="BI363" s="163">
        <f>IF(N363="nulová",J363,0)</f>
        <v>0</v>
      </c>
      <c r="BJ363" s="17" t="s">
        <v>80</v>
      </c>
      <c r="BK363" s="163">
        <f>ROUND(I363*H363,2)</f>
        <v>0</v>
      </c>
      <c r="BL363" s="17" t="s">
        <v>121</v>
      </c>
      <c r="BM363" s="162" t="s">
        <v>417</v>
      </c>
    </row>
    <row r="364" spans="1:65" s="2" customFormat="1" ht="19.5">
      <c r="A364" s="34"/>
      <c r="B364" s="35"/>
      <c r="C364" s="36"/>
      <c r="D364" s="164" t="s">
        <v>123</v>
      </c>
      <c r="E364" s="36"/>
      <c r="F364" s="165" t="s">
        <v>416</v>
      </c>
      <c r="G364" s="36"/>
      <c r="H364" s="36"/>
      <c r="I364" s="166"/>
      <c r="J364" s="36"/>
      <c r="K364" s="36"/>
      <c r="L364" s="39"/>
      <c r="M364" s="167"/>
      <c r="N364" s="168"/>
      <c r="O364" s="64"/>
      <c r="P364" s="64"/>
      <c r="Q364" s="64"/>
      <c r="R364" s="64"/>
      <c r="S364" s="64"/>
      <c r="T364" s="65"/>
      <c r="U364" s="34"/>
      <c r="V364" s="34"/>
      <c r="W364" s="34"/>
      <c r="X364" s="34"/>
      <c r="Y364" s="34"/>
      <c r="Z364" s="34"/>
      <c r="AA364" s="34"/>
      <c r="AB364" s="34"/>
      <c r="AC364" s="34"/>
      <c r="AD364" s="34"/>
      <c r="AE364" s="34"/>
      <c r="AT364" s="17" t="s">
        <v>123</v>
      </c>
      <c r="AU364" s="17" t="s">
        <v>72</v>
      </c>
    </row>
    <row r="365" spans="1:65" s="11" customFormat="1" ht="11.25">
      <c r="B365" s="169"/>
      <c r="C365" s="170"/>
      <c r="D365" s="164" t="s">
        <v>132</v>
      </c>
      <c r="E365" s="171" t="s">
        <v>19</v>
      </c>
      <c r="F365" s="172" t="s">
        <v>418</v>
      </c>
      <c r="G365" s="170"/>
      <c r="H365" s="173">
        <v>4</v>
      </c>
      <c r="I365" s="174"/>
      <c r="J365" s="170"/>
      <c r="K365" s="170"/>
      <c r="L365" s="175"/>
      <c r="M365" s="176"/>
      <c r="N365" s="177"/>
      <c r="O365" s="177"/>
      <c r="P365" s="177"/>
      <c r="Q365" s="177"/>
      <c r="R365" s="177"/>
      <c r="S365" s="177"/>
      <c r="T365" s="178"/>
      <c r="AT365" s="179" t="s">
        <v>132</v>
      </c>
      <c r="AU365" s="179" t="s">
        <v>72</v>
      </c>
      <c r="AV365" s="11" t="s">
        <v>82</v>
      </c>
      <c r="AW365" s="11" t="s">
        <v>33</v>
      </c>
      <c r="AX365" s="11" t="s">
        <v>72</v>
      </c>
      <c r="AY365" s="179" t="s">
        <v>122</v>
      </c>
    </row>
    <row r="366" spans="1:65" s="13" customFormat="1" ht="11.25">
      <c r="B366" s="190"/>
      <c r="C366" s="191"/>
      <c r="D366" s="164" t="s">
        <v>132</v>
      </c>
      <c r="E366" s="192" t="s">
        <v>19</v>
      </c>
      <c r="F366" s="193" t="s">
        <v>138</v>
      </c>
      <c r="G366" s="191"/>
      <c r="H366" s="194">
        <v>4</v>
      </c>
      <c r="I366" s="195"/>
      <c r="J366" s="191"/>
      <c r="K366" s="191"/>
      <c r="L366" s="196"/>
      <c r="M366" s="197"/>
      <c r="N366" s="198"/>
      <c r="O366" s="198"/>
      <c r="P366" s="198"/>
      <c r="Q366" s="198"/>
      <c r="R366" s="198"/>
      <c r="S366" s="198"/>
      <c r="T366" s="199"/>
      <c r="AT366" s="200" t="s">
        <v>132</v>
      </c>
      <c r="AU366" s="200" t="s">
        <v>72</v>
      </c>
      <c r="AV366" s="13" t="s">
        <v>121</v>
      </c>
      <c r="AW366" s="13" t="s">
        <v>33</v>
      </c>
      <c r="AX366" s="13" t="s">
        <v>80</v>
      </c>
      <c r="AY366" s="200" t="s">
        <v>122</v>
      </c>
    </row>
    <row r="367" spans="1:65" s="2" customFormat="1" ht="24.2" customHeight="1">
      <c r="A367" s="34"/>
      <c r="B367" s="35"/>
      <c r="C367" s="151" t="s">
        <v>279</v>
      </c>
      <c r="D367" s="151" t="s">
        <v>116</v>
      </c>
      <c r="E367" s="152" t="s">
        <v>419</v>
      </c>
      <c r="F367" s="153" t="s">
        <v>420</v>
      </c>
      <c r="G367" s="154" t="s">
        <v>119</v>
      </c>
      <c r="H367" s="155">
        <v>5</v>
      </c>
      <c r="I367" s="156"/>
      <c r="J367" s="157">
        <f>ROUND(I367*H367,2)</f>
        <v>0</v>
      </c>
      <c r="K367" s="153" t="s">
        <v>120</v>
      </c>
      <c r="L367" s="39"/>
      <c r="M367" s="158" t="s">
        <v>19</v>
      </c>
      <c r="N367" s="159" t="s">
        <v>43</v>
      </c>
      <c r="O367" s="64"/>
      <c r="P367" s="160">
        <f>O367*H367</f>
        <v>0</v>
      </c>
      <c r="Q367" s="160">
        <v>0</v>
      </c>
      <c r="R367" s="160">
        <f>Q367*H367</f>
        <v>0</v>
      </c>
      <c r="S367" s="160">
        <v>0</v>
      </c>
      <c r="T367" s="161">
        <f>S367*H367</f>
        <v>0</v>
      </c>
      <c r="U367" s="34"/>
      <c r="V367" s="34"/>
      <c r="W367" s="34"/>
      <c r="X367" s="34"/>
      <c r="Y367" s="34"/>
      <c r="Z367" s="34"/>
      <c r="AA367" s="34"/>
      <c r="AB367" s="34"/>
      <c r="AC367" s="34"/>
      <c r="AD367" s="34"/>
      <c r="AE367" s="34"/>
      <c r="AR367" s="162" t="s">
        <v>121</v>
      </c>
      <c r="AT367" s="162" t="s">
        <v>116</v>
      </c>
      <c r="AU367" s="162" t="s">
        <v>72</v>
      </c>
      <c r="AY367" s="17" t="s">
        <v>122</v>
      </c>
      <c r="BE367" s="163">
        <f>IF(N367="základní",J367,0)</f>
        <v>0</v>
      </c>
      <c r="BF367" s="163">
        <f>IF(N367="snížená",J367,0)</f>
        <v>0</v>
      </c>
      <c r="BG367" s="163">
        <f>IF(N367="zákl. přenesená",J367,0)</f>
        <v>0</v>
      </c>
      <c r="BH367" s="163">
        <f>IF(N367="sníž. přenesená",J367,0)</f>
        <v>0</v>
      </c>
      <c r="BI367" s="163">
        <f>IF(N367="nulová",J367,0)</f>
        <v>0</v>
      </c>
      <c r="BJ367" s="17" t="s">
        <v>80</v>
      </c>
      <c r="BK367" s="163">
        <f>ROUND(I367*H367,2)</f>
        <v>0</v>
      </c>
      <c r="BL367" s="17" t="s">
        <v>121</v>
      </c>
      <c r="BM367" s="162" t="s">
        <v>421</v>
      </c>
    </row>
    <row r="368" spans="1:65" s="2" customFormat="1" ht="19.5">
      <c r="A368" s="34"/>
      <c r="B368" s="35"/>
      <c r="C368" s="36"/>
      <c r="D368" s="164" t="s">
        <v>123</v>
      </c>
      <c r="E368" s="36"/>
      <c r="F368" s="165" t="s">
        <v>420</v>
      </c>
      <c r="G368" s="36"/>
      <c r="H368" s="36"/>
      <c r="I368" s="166"/>
      <c r="J368" s="36"/>
      <c r="K368" s="36"/>
      <c r="L368" s="39"/>
      <c r="M368" s="167"/>
      <c r="N368" s="168"/>
      <c r="O368" s="64"/>
      <c r="P368" s="64"/>
      <c r="Q368" s="64"/>
      <c r="R368" s="64"/>
      <c r="S368" s="64"/>
      <c r="T368" s="65"/>
      <c r="U368" s="34"/>
      <c r="V368" s="34"/>
      <c r="W368" s="34"/>
      <c r="X368" s="34"/>
      <c r="Y368" s="34"/>
      <c r="Z368" s="34"/>
      <c r="AA368" s="34"/>
      <c r="AB368" s="34"/>
      <c r="AC368" s="34"/>
      <c r="AD368" s="34"/>
      <c r="AE368" s="34"/>
      <c r="AT368" s="17" t="s">
        <v>123</v>
      </c>
      <c r="AU368" s="17" t="s">
        <v>72</v>
      </c>
    </row>
    <row r="369" spans="1:65" s="11" customFormat="1" ht="11.25">
      <c r="B369" s="169"/>
      <c r="C369" s="170"/>
      <c r="D369" s="164" t="s">
        <v>132</v>
      </c>
      <c r="E369" s="171" t="s">
        <v>19</v>
      </c>
      <c r="F369" s="172" t="s">
        <v>422</v>
      </c>
      <c r="G369" s="170"/>
      <c r="H369" s="173">
        <v>5</v>
      </c>
      <c r="I369" s="174"/>
      <c r="J369" s="170"/>
      <c r="K369" s="170"/>
      <c r="L369" s="175"/>
      <c r="M369" s="176"/>
      <c r="N369" s="177"/>
      <c r="O369" s="177"/>
      <c r="P369" s="177"/>
      <c r="Q369" s="177"/>
      <c r="R369" s="177"/>
      <c r="S369" s="177"/>
      <c r="T369" s="178"/>
      <c r="AT369" s="179" t="s">
        <v>132</v>
      </c>
      <c r="AU369" s="179" t="s">
        <v>72</v>
      </c>
      <c r="AV369" s="11" t="s">
        <v>82</v>
      </c>
      <c r="AW369" s="11" t="s">
        <v>33</v>
      </c>
      <c r="AX369" s="11" t="s">
        <v>72</v>
      </c>
      <c r="AY369" s="179" t="s">
        <v>122</v>
      </c>
    </row>
    <row r="370" spans="1:65" s="13" customFormat="1" ht="11.25">
      <c r="B370" s="190"/>
      <c r="C370" s="191"/>
      <c r="D370" s="164" t="s">
        <v>132</v>
      </c>
      <c r="E370" s="192" t="s">
        <v>19</v>
      </c>
      <c r="F370" s="193" t="s">
        <v>138</v>
      </c>
      <c r="G370" s="191"/>
      <c r="H370" s="194">
        <v>5</v>
      </c>
      <c r="I370" s="195"/>
      <c r="J370" s="191"/>
      <c r="K370" s="191"/>
      <c r="L370" s="196"/>
      <c r="M370" s="197"/>
      <c r="N370" s="198"/>
      <c r="O370" s="198"/>
      <c r="P370" s="198"/>
      <c r="Q370" s="198"/>
      <c r="R370" s="198"/>
      <c r="S370" s="198"/>
      <c r="T370" s="199"/>
      <c r="AT370" s="200" t="s">
        <v>132</v>
      </c>
      <c r="AU370" s="200" t="s">
        <v>72</v>
      </c>
      <c r="AV370" s="13" t="s">
        <v>121</v>
      </c>
      <c r="AW370" s="13" t="s">
        <v>33</v>
      </c>
      <c r="AX370" s="13" t="s">
        <v>80</v>
      </c>
      <c r="AY370" s="200" t="s">
        <v>122</v>
      </c>
    </row>
    <row r="371" spans="1:65" s="14" customFormat="1" ht="25.9" customHeight="1">
      <c r="B371" s="211"/>
      <c r="C371" s="212"/>
      <c r="D371" s="213" t="s">
        <v>71</v>
      </c>
      <c r="E371" s="214" t="s">
        <v>423</v>
      </c>
      <c r="F371" s="214" t="s">
        <v>424</v>
      </c>
      <c r="G371" s="212"/>
      <c r="H371" s="212"/>
      <c r="I371" s="215"/>
      <c r="J371" s="216">
        <f>BK371</f>
        <v>0</v>
      </c>
      <c r="K371" s="212"/>
      <c r="L371" s="217"/>
      <c r="M371" s="218"/>
      <c r="N371" s="219"/>
      <c r="O371" s="219"/>
      <c r="P371" s="220">
        <f>SUM(P372:P379)</f>
        <v>0</v>
      </c>
      <c r="Q371" s="219"/>
      <c r="R371" s="220">
        <f>SUM(R372:R379)</f>
        <v>0</v>
      </c>
      <c r="S371" s="219"/>
      <c r="T371" s="221">
        <f>SUM(T372:T379)</f>
        <v>0</v>
      </c>
      <c r="AR371" s="222" t="s">
        <v>121</v>
      </c>
      <c r="AT371" s="223" t="s">
        <v>71</v>
      </c>
      <c r="AU371" s="223" t="s">
        <v>72</v>
      </c>
      <c r="AY371" s="222" t="s">
        <v>122</v>
      </c>
      <c r="BK371" s="224">
        <f>SUM(BK372:BK379)</f>
        <v>0</v>
      </c>
    </row>
    <row r="372" spans="1:65" s="2" customFormat="1" ht="24.2" customHeight="1">
      <c r="A372" s="34"/>
      <c r="B372" s="35"/>
      <c r="C372" s="151" t="s">
        <v>286</v>
      </c>
      <c r="D372" s="151" t="s">
        <v>116</v>
      </c>
      <c r="E372" s="152" t="s">
        <v>425</v>
      </c>
      <c r="F372" s="153" t="s">
        <v>426</v>
      </c>
      <c r="G372" s="154" t="s">
        <v>119</v>
      </c>
      <c r="H372" s="155">
        <v>2</v>
      </c>
      <c r="I372" s="156"/>
      <c r="J372" s="157">
        <f>ROUND(I372*H372,2)</f>
        <v>0</v>
      </c>
      <c r="K372" s="153" t="s">
        <v>120</v>
      </c>
      <c r="L372" s="39"/>
      <c r="M372" s="158" t="s">
        <v>19</v>
      </c>
      <c r="N372" s="159" t="s">
        <v>43</v>
      </c>
      <c r="O372" s="64"/>
      <c r="P372" s="160">
        <f>O372*H372</f>
        <v>0</v>
      </c>
      <c r="Q372" s="160">
        <v>0</v>
      </c>
      <c r="R372" s="160">
        <f>Q372*H372</f>
        <v>0</v>
      </c>
      <c r="S372" s="160">
        <v>0</v>
      </c>
      <c r="T372" s="161">
        <f>S372*H372</f>
        <v>0</v>
      </c>
      <c r="U372" s="34"/>
      <c r="V372" s="34"/>
      <c r="W372" s="34"/>
      <c r="X372" s="34"/>
      <c r="Y372" s="34"/>
      <c r="Z372" s="34"/>
      <c r="AA372" s="34"/>
      <c r="AB372" s="34"/>
      <c r="AC372" s="34"/>
      <c r="AD372" s="34"/>
      <c r="AE372" s="34"/>
      <c r="AR372" s="162" t="s">
        <v>427</v>
      </c>
      <c r="AT372" s="162" t="s">
        <v>116</v>
      </c>
      <c r="AU372" s="162" t="s">
        <v>80</v>
      </c>
      <c r="AY372" s="17" t="s">
        <v>122</v>
      </c>
      <c r="BE372" s="163">
        <f>IF(N372="základní",J372,0)</f>
        <v>0</v>
      </c>
      <c r="BF372" s="163">
        <f>IF(N372="snížená",J372,0)</f>
        <v>0</v>
      </c>
      <c r="BG372" s="163">
        <f>IF(N372="zákl. přenesená",J372,0)</f>
        <v>0</v>
      </c>
      <c r="BH372" s="163">
        <f>IF(N372="sníž. přenesená",J372,0)</f>
        <v>0</v>
      </c>
      <c r="BI372" s="163">
        <f>IF(N372="nulová",J372,0)</f>
        <v>0</v>
      </c>
      <c r="BJ372" s="17" t="s">
        <v>80</v>
      </c>
      <c r="BK372" s="163">
        <f>ROUND(I372*H372,2)</f>
        <v>0</v>
      </c>
      <c r="BL372" s="17" t="s">
        <v>427</v>
      </c>
      <c r="BM372" s="162" t="s">
        <v>428</v>
      </c>
    </row>
    <row r="373" spans="1:65" s="2" customFormat="1" ht="11.25">
      <c r="A373" s="34"/>
      <c r="B373" s="35"/>
      <c r="C373" s="36"/>
      <c r="D373" s="164" t="s">
        <v>123</v>
      </c>
      <c r="E373" s="36"/>
      <c r="F373" s="165" t="s">
        <v>426</v>
      </c>
      <c r="G373" s="36"/>
      <c r="H373" s="36"/>
      <c r="I373" s="166"/>
      <c r="J373" s="36"/>
      <c r="K373" s="36"/>
      <c r="L373" s="39"/>
      <c r="M373" s="167"/>
      <c r="N373" s="168"/>
      <c r="O373" s="64"/>
      <c r="P373" s="64"/>
      <c r="Q373" s="64"/>
      <c r="R373" s="64"/>
      <c r="S373" s="64"/>
      <c r="T373" s="65"/>
      <c r="U373" s="34"/>
      <c r="V373" s="34"/>
      <c r="W373" s="34"/>
      <c r="X373" s="34"/>
      <c r="Y373" s="34"/>
      <c r="Z373" s="34"/>
      <c r="AA373" s="34"/>
      <c r="AB373" s="34"/>
      <c r="AC373" s="34"/>
      <c r="AD373" s="34"/>
      <c r="AE373" s="34"/>
      <c r="AT373" s="17" t="s">
        <v>123</v>
      </c>
      <c r="AU373" s="17" t="s">
        <v>80</v>
      </c>
    </row>
    <row r="374" spans="1:65" s="2" customFormat="1" ht="21.75" customHeight="1">
      <c r="A374" s="34"/>
      <c r="B374" s="35"/>
      <c r="C374" s="151" t="s">
        <v>282</v>
      </c>
      <c r="D374" s="151" t="s">
        <v>116</v>
      </c>
      <c r="E374" s="152" t="s">
        <v>429</v>
      </c>
      <c r="F374" s="153" t="s">
        <v>430</v>
      </c>
      <c r="G374" s="154" t="s">
        <v>119</v>
      </c>
      <c r="H374" s="155">
        <v>2</v>
      </c>
      <c r="I374" s="156"/>
      <c r="J374" s="157">
        <f>ROUND(I374*H374,2)</f>
        <v>0</v>
      </c>
      <c r="K374" s="153" t="s">
        <v>120</v>
      </c>
      <c r="L374" s="39"/>
      <c r="M374" s="158" t="s">
        <v>19</v>
      </c>
      <c r="N374" s="159" t="s">
        <v>43</v>
      </c>
      <c r="O374" s="64"/>
      <c r="P374" s="160">
        <f>O374*H374</f>
        <v>0</v>
      </c>
      <c r="Q374" s="160">
        <v>0</v>
      </c>
      <c r="R374" s="160">
        <f>Q374*H374</f>
        <v>0</v>
      </c>
      <c r="S374" s="160">
        <v>0</v>
      </c>
      <c r="T374" s="161">
        <f>S374*H374</f>
        <v>0</v>
      </c>
      <c r="U374" s="34"/>
      <c r="V374" s="34"/>
      <c r="W374" s="34"/>
      <c r="X374" s="34"/>
      <c r="Y374" s="34"/>
      <c r="Z374" s="34"/>
      <c r="AA374" s="34"/>
      <c r="AB374" s="34"/>
      <c r="AC374" s="34"/>
      <c r="AD374" s="34"/>
      <c r="AE374" s="34"/>
      <c r="AR374" s="162" t="s">
        <v>427</v>
      </c>
      <c r="AT374" s="162" t="s">
        <v>116</v>
      </c>
      <c r="AU374" s="162" t="s">
        <v>80</v>
      </c>
      <c r="AY374" s="17" t="s">
        <v>122</v>
      </c>
      <c r="BE374" s="163">
        <f>IF(N374="základní",J374,0)</f>
        <v>0</v>
      </c>
      <c r="BF374" s="163">
        <f>IF(N374="snížená",J374,0)</f>
        <v>0</v>
      </c>
      <c r="BG374" s="163">
        <f>IF(N374="zákl. přenesená",J374,0)</f>
        <v>0</v>
      </c>
      <c r="BH374" s="163">
        <f>IF(N374="sníž. přenesená",J374,0)</f>
        <v>0</v>
      </c>
      <c r="BI374" s="163">
        <f>IF(N374="nulová",J374,0)</f>
        <v>0</v>
      </c>
      <c r="BJ374" s="17" t="s">
        <v>80</v>
      </c>
      <c r="BK374" s="163">
        <f>ROUND(I374*H374,2)</f>
        <v>0</v>
      </c>
      <c r="BL374" s="17" t="s">
        <v>427</v>
      </c>
      <c r="BM374" s="162" t="s">
        <v>431</v>
      </c>
    </row>
    <row r="375" spans="1:65" s="2" customFormat="1" ht="11.25">
      <c r="A375" s="34"/>
      <c r="B375" s="35"/>
      <c r="C375" s="36"/>
      <c r="D375" s="164" t="s">
        <v>123</v>
      </c>
      <c r="E375" s="36"/>
      <c r="F375" s="165" t="s">
        <v>430</v>
      </c>
      <c r="G375" s="36"/>
      <c r="H375" s="36"/>
      <c r="I375" s="166"/>
      <c r="J375" s="36"/>
      <c r="K375" s="36"/>
      <c r="L375" s="39"/>
      <c r="M375" s="167"/>
      <c r="N375" s="168"/>
      <c r="O375" s="64"/>
      <c r="P375" s="64"/>
      <c r="Q375" s="64"/>
      <c r="R375" s="64"/>
      <c r="S375" s="64"/>
      <c r="T375" s="65"/>
      <c r="U375" s="34"/>
      <c r="V375" s="34"/>
      <c r="W375" s="34"/>
      <c r="X375" s="34"/>
      <c r="Y375" s="34"/>
      <c r="Z375" s="34"/>
      <c r="AA375" s="34"/>
      <c r="AB375" s="34"/>
      <c r="AC375" s="34"/>
      <c r="AD375" s="34"/>
      <c r="AE375" s="34"/>
      <c r="AT375" s="17" t="s">
        <v>123</v>
      </c>
      <c r="AU375" s="17" t="s">
        <v>80</v>
      </c>
    </row>
    <row r="376" spans="1:65" s="2" customFormat="1" ht="16.5" customHeight="1">
      <c r="A376" s="34"/>
      <c r="B376" s="35"/>
      <c r="C376" s="151" t="s">
        <v>432</v>
      </c>
      <c r="D376" s="151" t="s">
        <v>116</v>
      </c>
      <c r="E376" s="152" t="s">
        <v>433</v>
      </c>
      <c r="F376" s="153" t="s">
        <v>434</v>
      </c>
      <c r="G376" s="154" t="s">
        <v>119</v>
      </c>
      <c r="H376" s="155">
        <v>2</v>
      </c>
      <c r="I376" s="156"/>
      <c r="J376" s="157">
        <f>ROUND(I376*H376,2)</f>
        <v>0</v>
      </c>
      <c r="K376" s="153" t="s">
        <v>120</v>
      </c>
      <c r="L376" s="39"/>
      <c r="M376" s="158" t="s">
        <v>19</v>
      </c>
      <c r="N376" s="159" t="s">
        <v>43</v>
      </c>
      <c r="O376" s="64"/>
      <c r="P376" s="160">
        <f>O376*H376</f>
        <v>0</v>
      </c>
      <c r="Q376" s="160">
        <v>0</v>
      </c>
      <c r="R376" s="160">
        <f>Q376*H376</f>
        <v>0</v>
      </c>
      <c r="S376" s="160">
        <v>0</v>
      </c>
      <c r="T376" s="161">
        <f>S376*H376</f>
        <v>0</v>
      </c>
      <c r="U376" s="34"/>
      <c r="V376" s="34"/>
      <c r="W376" s="34"/>
      <c r="X376" s="34"/>
      <c r="Y376" s="34"/>
      <c r="Z376" s="34"/>
      <c r="AA376" s="34"/>
      <c r="AB376" s="34"/>
      <c r="AC376" s="34"/>
      <c r="AD376" s="34"/>
      <c r="AE376" s="34"/>
      <c r="AR376" s="162" t="s">
        <v>427</v>
      </c>
      <c r="AT376" s="162" t="s">
        <v>116</v>
      </c>
      <c r="AU376" s="162" t="s">
        <v>80</v>
      </c>
      <c r="AY376" s="17" t="s">
        <v>122</v>
      </c>
      <c r="BE376" s="163">
        <f>IF(N376="základní",J376,0)</f>
        <v>0</v>
      </c>
      <c r="BF376" s="163">
        <f>IF(N376="snížená",J376,0)</f>
        <v>0</v>
      </c>
      <c r="BG376" s="163">
        <f>IF(N376="zákl. přenesená",J376,0)</f>
        <v>0</v>
      </c>
      <c r="BH376" s="163">
        <f>IF(N376="sníž. přenesená",J376,0)</f>
        <v>0</v>
      </c>
      <c r="BI376" s="163">
        <f>IF(N376="nulová",J376,0)</f>
        <v>0</v>
      </c>
      <c r="BJ376" s="17" t="s">
        <v>80</v>
      </c>
      <c r="BK376" s="163">
        <f>ROUND(I376*H376,2)</f>
        <v>0</v>
      </c>
      <c r="BL376" s="17" t="s">
        <v>427</v>
      </c>
      <c r="BM376" s="162" t="s">
        <v>435</v>
      </c>
    </row>
    <row r="377" spans="1:65" s="2" customFormat="1" ht="19.5">
      <c r="A377" s="34"/>
      <c r="B377" s="35"/>
      <c r="C377" s="36"/>
      <c r="D377" s="164" t="s">
        <v>123</v>
      </c>
      <c r="E377" s="36"/>
      <c r="F377" s="165" t="s">
        <v>436</v>
      </c>
      <c r="G377" s="36"/>
      <c r="H377" s="36"/>
      <c r="I377" s="166"/>
      <c r="J377" s="36"/>
      <c r="K377" s="36"/>
      <c r="L377" s="39"/>
      <c r="M377" s="167"/>
      <c r="N377" s="168"/>
      <c r="O377" s="64"/>
      <c r="P377" s="64"/>
      <c r="Q377" s="64"/>
      <c r="R377" s="64"/>
      <c r="S377" s="64"/>
      <c r="T377" s="65"/>
      <c r="U377" s="34"/>
      <c r="V377" s="34"/>
      <c r="W377" s="34"/>
      <c r="X377" s="34"/>
      <c r="Y377" s="34"/>
      <c r="Z377" s="34"/>
      <c r="AA377" s="34"/>
      <c r="AB377" s="34"/>
      <c r="AC377" s="34"/>
      <c r="AD377" s="34"/>
      <c r="AE377" s="34"/>
      <c r="AT377" s="17" t="s">
        <v>123</v>
      </c>
      <c r="AU377" s="17" t="s">
        <v>80</v>
      </c>
    </row>
    <row r="378" spans="1:65" s="2" customFormat="1" ht="37.9" customHeight="1">
      <c r="A378" s="34"/>
      <c r="B378" s="35"/>
      <c r="C378" s="151" t="s">
        <v>437</v>
      </c>
      <c r="D378" s="151" t="s">
        <v>116</v>
      </c>
      <c r="E378" s="152" t="s">
        <v>438</v>
      </c>
      <c r="F378" s="153" t="s">
        <v>439</v>
      </c>
      <c r="G378" s="154" t="s">
        <v>119</v>
      </c>
      <c r="H378" s="155">
        <v>2</v>
      </c>
      <c r="I378" s="156"/>
      <c r="J378" s="157">
        <f>ROUND(I378*H378,2)</f>
        <v>0</v>
      </c>
      <c r="K378" s="153" t="s">
        <v>120</v>
      </c>
      <c r="L378" s="39"/>
      <c r="M378" s="158" t="s">
        <v>19</v>
      </c>
      <c r="N378" s="159" t="s">
        <v>43</v>
      </c>
      <c r="O378" s="64"/>
      <c r="P378" s="160">
        <f>O378*H378</f>
        <v>0</v>
      </c>
      <c r="Q378" s="160">
        <v>0</v>
      </c>
      <c r="R378" s="160">
        <f>Q378*H378</f>
        <v>0</v>
      </c>
      <c r="S378" s="160">
        <v>0</v>
      </c>
      <c r="T378" s="161">
        <f>S378*H378</f>
        <v>0</v>
      </c>
      <c r="U378" s="34"/>
      <c r="V378" s="34"/>
      <c r="W378" s="34"/>
      <c r="X378" s="34"/>
      <c r="Y378" s="34"/>
      <c r="Z378" s="34"/>
      <c r="AA378" s="34"/>
      <c r="AB378" s="34"/>
      <c r="AC378" s="34"/>
      <c r="AD378" s="34"/>
      <c r="AE378" s="34"/>
      <c r="AR378" s="162" t="s">
        <v>427</v>
      </c>
      <c r="AT378" s="162" t="s">
        <v>116</v>
      </c>
      <c r="AU378" s="162" t="s">
        <v>80</v>
      </c>
      <c r="AY378" s="17" t="s">
        <v>122</v>
      </c>
      <c r="BE378" s="163">
        <f>IF(N378="základní",J378,0)</f>
        <v>0</v>
      </c>
      <c r="BF378" s="163">
        <f>IF(N378="snížená",J378,0)</f>
        <v>0</v>
      </c>
      <c r="BG378" s="163">
        <f>IF(N378="zákl. přenesená",J378,0)</f>
        <v>0</v>
      </c>
      <c r="BH378" s="163">
        <f>IF(N378="sníž. přenesená",J378,0)</f>
        <v>0</v>
      </c>
      <c r="BI378" s="163">
        <f>IF(N378="nulová",J378,0)</f>
        <v>0</v>
      </c>
      <c r="BJ378" s="17" t="s">
        <v>80</v>
      </c>
      <c r="BK378" s="163">
        <f>ROUND(I378*H378,2)</f>
        <v>0</v>
      </c>
      <c r="BL378" s="17" t="s">
        <v>427</v>
      </c>
      <c r="BM378" s="162" t="s">
        <v>440</v>
      </c>
    </row>
    <row r="379" spans="1:65" s="2" customFormat="1" ht="19.5">
      <c r="A379" s="34"/>
      <c r="B379" s="35"/>
      <c r="C379" s="36"/>
      <c r="D379" s="164" t="s">
        <v>123</v>
      </c>
      <c r="E379" s="36"/>
      <c r="F379" s="165" t="s">
        <v>439</v>
      </c>
      <c r="G379" s="36"/>
      <c r="H379" s="36"/>
      <c r="I379" s="166"/>
      <c r="J379" s="36"/>
      <c r="K379" s="36"/>
      <c r="L379" s="39"/>
      <c r="M379" s="225"/>
      <c r="N379" s="226"/>
      <c r="O379" s="227"/>
      <c r="P379" s="227"/>
      <c r="Q379" s="227"/>
      <c r="R379" s="227"/>
      <c r="S379" s="227"/>
      <c r="T379" s="228"/>
      <c r="U379" s="34"/>
      <c r="V379" s="34"/>
      <c r="W379" s="34"/>
      <c r="X379" s="34"/>
      <c r="Y379" s="34"/>
      <c r="Z379" s="34"/>
      <c r="AA379" s="34"/>
      <c r="AB379" s="34"/>
      <c r="AC379" s="34"/>
      <c r="AD379" s="34"/>
      <c r="AE379" s="34"/>
      <c r="AT379" s="17" t="s">
        <v>123</v>
      </c>
      <c r="AU379" s="17" t="s">
        <v>80</v>
      </c>
    </row>
    <row r="380" spans="1:65" s="2" customFormat="1" ht="6.95" customHeight="1">
      <c r="A380" s="34"/>
      <c r="B380" s="47"/>
      <c r="C380" s="48"/>
      <c r="D380" s="48"/>
      <c r="E380" s="48"/>
      <c r="F380" s="48"/>
      <c r="G380" s="48"/>
      <c r="H380" s="48"/>
      <c r="I380" s="48"/>
      <c r="J380" s="48"/>
      <c r="K380" s="48"/>
      <c r="L380" s="39"/>
      <c r="M380" s="34"/>
      <c r="O380" s="34"/>
      <c r="P380" s="34"/>
      <c r="Q380" s="34"/>
      <c r="R380" s="34"/>
      <c r="S380" s="34"/>
      <c r="T380" s="34"/>
      <c r="U380" s="34"/>
      <c r="V380" s="34"/>
      <c r="W380" s="34"/>
      <c r="X380" s="34"/>
      <c r="Y380" s="34"/>
      <c r="Z380" s="34"/>
      <c r="AA380" s="34"/>
      <c r="AB380" s="34"/>
      <c r="AC380" s="34"/>
      <c r="AD380" s="34"/>
      <c r="AE380" s="34"/>
    </row>
  </sheetData>
  <sheetProtection algorithmName="SHA-512" hashValue="+fA6QpOgFBVfBgvsqllsywCjYBEwmM+kxmBMgH71A06FGYx2rixVRl2tfbt33a9tLYsk9PISAuYmsRE7lp/G6A==" saltValue="12mGP8MbHzIG/WOmotC4sdeuVJI0Cj8yuIJ+nhcVZzGxXJrLgDPnfcSVJWhr873tDha7bCNxfAjeJqoFgwTKpw==" spinCount="100000" sheet="1" objects="1" scenarios="1" formatColumns="0" formatRows="0" autoFilter="0"/>
  <autoFilter ref="C79:K379" xr:uid="{00000000-0009-0000-0000-000001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81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3"/>
      <c r="M2" s="283"/>
      <c r="N2" s="283"/>
      <c r="O2" s="283"/>
      <c r="P2" s="283"/>
      <c r="Q2" s="283"/>
      <c r="R2" s="283"/>
      <c r="S2" s="283"/>
      <c r="T2" s="283"/>
      <c r="U2" s="283"/>
      <c r="V2" s="283"/>
      <c r="AT2" s="17" t="s">
        <v>85</v>
      </c>
    </row>
    <row r="3" spans="1:46" s="1" customFormat="1" ht="6.95" hidden="1" customHeight="1">
      <c r="B3" s="101"/>
      <c r="C3" s="102"/>
      <c r="D3" s="102"/>
      <c r="E3" s="102"/>
      <c r="F3" s="102"/>
      <c r="G3" s="102"/>
      <c r="H3" s="102"/>
      <c r="I3" s="102"/>
      <c r="J3" s="102"/>
      <c r="K3" s="102"/>
      <c r="L3" s="20"/>
      <c r="AT3" s="17" t="s">
        <v>82</v>
      </c>
    </row>
    <row r="4" spans="1:46" s="1" customFormat="1" ht="24.95" hidden="1" customHeight="1">
      <c r="B4" s="20"/>
      <c r="D4" s="103" t="s">
        <v>95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84" t="str">
        <f>'Rekapitulace zakázky'!K6</f>
        <v>Oprava trati v úseku Chlumec n. C. - Městec Králové</v>
      </c>
      <c r="F7" s="285"/>
      <c r="G7" s="285"/>
      <c r="H7" s="285"/>
      <c r="L7" s="20"/>
    </row>
    <row r="8" spans="1:46" s="2" customFormat="1" ht="12" hidden="1" customHeight="1">
      <c r="A8" s="34"/>
      <c r="B8" s="39"/>
      <c r="C8" s="34"/>
      <c r="D8" s="105" t="s">
        <v>96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86" t="s">
        <v>441</v>
      </c>
      <c r="F9" s="287"/>
      <c r="G9" s="287"/>
      <c r="H9" s="287"/>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19</v>
      </c>
      <c r="G11" s="34"/>
      <c r="H11" s="34"/>
      <c r="I11" s="105" t="s">
        <v>20</v>
      </c>
      <c r="J11" s="107" t="s">
        <v>19</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21</v>
      </c>
      <c r="E12" s="34"/>
      <c r="F12" s="107" t="s">
        <v>22</v>
      </c>
      <c r="G12" s="34"/>
      <c r="H12" s="34"/>
      <c r="I12" s="105" t="s">
        <v>23</v>
      </c>
      <c r="J12" s="108" t="str">
        <f>'Rekapitulace zakázky'!AN8</f>
        <v>23. 11. 2021</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25</v>
      </c>
      <c r="E14" s="34"/>
      <c r="F14" s="34"/>
      <c r="G14" s="34"/>
      <c r="H14" s="34"/>
      <c r="I14" s="105" t="s">
        <v>26</v>
      </c>
      <c r="J14" s="107" t="s">
        <v>19</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27</v>
      </c>
      <c r="F15" s="34"/>
      <c r="G15" s="34"/>
      <c r="H15" s="34"/>
      <c r="I15" s="105" t="s">
        <v>28</v>
      </c>
      <c r="J15" s="107" t="s">
        <v>19</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29</v>
      </c>
      <c r="E17" s="34"/>
      <c r="F17" s="34"/>
      <c r="G17" s="34"/>
      <c r="H17" s="34"/>
      <c r="I17" s="105" t="s">
        <v>26</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88" t="str">
        <f>'Rekapitulace zakázky'!E14</f>
        <v>Vyplň údaj</v>
      </c>
      <c r="F18" s="289"/>
      <c r="G18" s="289"/>
      <c r="H18" s="289"/>
      <c r="I18" s="105" t="s">
        <v>28</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31</v>
      </c>
      <c r="E20" s="34"/>
      <c r="F20" s="34"/>
      <c r="G20" s="34"/>
      <c r="H20" s="34"/>
      <c r="I20" s="105" t="s">
        <v>26</v>
      </c>
      <c r="J20" s="107" t="s">
        <v>19</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
        <v>32</v>
      </c>
      <c r="F21" s="34"/>
      <c r="G21" s="34"/>
      <c r="H21" s="34"/>
      <c r="I21" s="105" t="s">
        <v>28</v>
      </c>
      <c r="J21" s="107" t="s">
        <v>19</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34</v>
      </c>
      <c r="E23" s="34"/>
      <c r="F23" s="34"/>
      <c r="G23" s="34"/>
      <c r="H23" s="34"/>
      <c r="I23" s="105" t="s">
        <v>26</v>
      </c>
      <c r="J23" s="107" t="s">
        <v>19</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35</v>
      </c>
      <c r="F24" s="34"/>
      <c r="G24" s="34"/>
      <c r="H24" s="34"/>
      <c r="I24" s="105" t="s">
        <v>28</v>
      </c>
      <c r="J24" s="107" t="s">
        <v>19</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36</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0" t="s">
        <v>37</v>
      </c>
      <c r="F27" s="290"/>
      <c r="G27" s="290"/>
      <c r="H27" s="290"/>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38</v>
      </c>
      <c r="E30" s="34"/>
      <c r="F30" s="34"/>
      <c r="G30" s="34"/>
      <c r="H30" s="34"/>
      <c r="I30" s="34"/>
      <c r="J30" s="114">
        <f>ROUND(J93,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40</v>
      </c>
      <c r="G32" s="34"/>
      <c r="H32" s="34"/>
      <c r="I32" s="115" t="s">
        <v>39</v>
      </c>
      <c r="J32" s="115" t="s">
        <v>41</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42</v>
      </c>
      <c r="E33" s="105" t="s">
        <v>43</v>
      </c>
      <c r="F33" s="117">
        <f>ROUND((SUM(BE93:BE816)),  2)</f>
        <v>0</v>
      </c>
      <c r="G33" s="34"/>
      <c r="H33" s="34"/>
      <c r="I33" s="118">
        <v>0.21</v>
      </c>
      <c r="J33" s="117">
        <f>ROUND(((SUM(BE93:BE816))*I33),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44</v>
      </c>
      <c r="F34" s="117">
        <f>ROUND((SUM(BF93:BF816)),  2)</f>
        <v>0</v>
      </c>
      <c r="G34" s="34"/>
      <c r="H34" s="34"/>
      <c r="I34" s="118">
        <v>0.15</v>
      </c>
      <c r="J34" s="117">
        <f>ROUND(((SUM(BF93:BF816))*I34),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45</v>
      </c>
      <c r="F35" s="117">
        <f>ROUND((SUM(BG93:BG816)),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46</v>
      </c>
      <c r="F36" s="117">
        <f>ROUND((SUM(BH93:BH816)),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47</v>
      </c>
      <c r="F37" s="117">
        <f>ROUND((SUM(BI93:BI816)),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48</v>
      </c>
      <c r="E39" s="121"/>
      <c r="F39" s="121"/>
      <c r="G39" s="122" t="s">
        <v>49</v>
      </c>
      <c r="H39" s="123" t="s">
        <v>50</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91" t="str">
        <f>E7</f>
        <v>Oprava trati v úseku Chlumec n. C. - Městec Králové</v>
      </c>
      <c r="F48" s="292"/>
      <c r="G48" s="292"/>
      <c r="H48" s="29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44" t="str">
        <f>E9</f>
        <v>SO 02 - Oprava železničních přejezdů</v>
      </c>
      <c r="F50" s="293"/>
      <c r="G50" s="293"/>
      <c r="H50" s="29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TÚ Chlumec n. C. - Městec Králové</v>
      </c>
      <c r="G52" s="36"/>
      <c r="H52" s="36"/>
      <c r="I52" s="29" t="s">
        <v>23</v>
      </c>
      <c r="J52" s="59" t="str">
        <f>IF(J12="","",J12)</f>
        <v>23. 11. 2021</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Správa železnic, s.o.</v>
      </c>
      <c r="G54" s="36"/>
      <c r="H54" s="36"/>
      <c r="I54" s="29" t="s">
        <v>31</v>
      </c>
      <c r="J54" s="32" t="str">
        <f>E21</f>
        <v>bez PD</v>
      </c>
      <c r="K54" s="36"/>
      <c r="L54" s="106"/>
      <c r="S54" s="34"/>
      <c r="T54" s="34"/>
      <c r="U54" s="34"/>
      <c r="V54" s="34"/>
      <c r="W54" s="34"/>
      <c r="X54" s="34"/>
      <c r="Y54" s="34"/>
      <c r="Z54" s="34"/>
      <c r="AA54" s="34"/>
      <c r="AB54" s="34"/>
      <c r="AC54" s="34"/>
      <c r="AD54" s="34"/>
      <c r="AE54" s="34"/>
    </row>
    <row r="55" spans="1:47" s="2" customFormat="1" ht="25.7" customHeight="1">
      <c r="A55" s="34"/>
      <c r="B55" s="35"/>
      <c r="C55" s="29" t="s">
        <v>29</v>
      </c>
      <c r="D55" s="36"/>
      <c r="E55" s="36"/>
      <c r="F55" s="27" t="str">
        <f>IF(E18="","",E18)</f>
        <v>Vyplň údaj</v>
      </c>
      <c r="G55" s="36"/>
      <c r="H55" s="36"/>
      <c r="I55" s="29" t="s">
        <v>34</v>
      </c>
      <c r="J55" s="32" t="str">
        <f>E24</f>
        <v>Správa tratí Hradec Králové</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99</v>
      </c>
      <c r="D57" s="131"/>
      <c r="E57" s="131"/>
      <c r="F57" s="131"/>
      <c r="G57" s="131"/>
      <c r="H57" s="131"/>
      <c r="I57" s="131"/>
      <c r="J57" s="132" t="s">
        <v>100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70</v>
      </c>
      <c r="D59" s="36"/>
      <c r="E59" s="36"/>
      <c r="F59" s="36"/>
      <c r="G59" s="36"/>
      <c r="H59" s="36"/>
      <c r="I59" s="36"/>
      <c r="J59" s="77">
        <f>J93</f>
        <v>0</v>
      </c>
      <c r="K59" s="36"/>
      <c r="L59" s="106"/>
      <c r="S59" s="34"/>
      <c r="T59" s="34"/>
      <c r="U59" s="34"/>
      <c r="V59" s="34"/>
      <c r="W59" s="34"/>
      <c r="X59" s="34"/>
      <c r="Y59" s="34"/>
      <c r="Z59" s="34"/>
      <c r="AA59" s="34"/>
      <c r="AB59" s="34"/>
      <c r="AC59" s="34"/>
      <c r="AD59" s="34"/>
      <c r="AE59" s="34"/>
      <c r="AU59" s="17" t="s">
        <v>101</v>
      </c>
    </row>
    <row r="60" spans="1:47" s="9" customFormat="1" ht="24.95" customHeight="1">
      <c r="B60" s="134"/>
      <c r="C60" s="135"/>
      <c r="D60" s="136" t="s">
        <v>442</v>
      </c>
      <c r="E60" s="137"/>
      <c r="F60" s="137"/>
      <c r="G60" s="137"/>
      <c r="H60" s="137"/>
      <c r="I60" s="137"/>
      <c r="J60" s="138">
        <f>J94</f>
        <v>0</v>
      </c>
      <c r="K60" s="135"/>
      <c r="L60" s="139"/>
    </row>
    <row r="61" spans="1:47" s="9" customFormat="1" ht="24.95" customHeight="1">
      <c r="B61" s="134"/>
      <c r="C61" s="135"/>
      <c r="D61" s="136" t="s">
        <v>443</v>
      </c>
      <c r="E61" s="137"/>
      <c r="F61" s="137"/>
      <c r="G61" s="137"/>
      <c r="H61" s="137"/>
      <c r="I61" s="137"/>
      <c r="J61" s="138">
        <f>J95</f>
        <v>0</v>
      </c>
      <c r="K61" s="135"/>
      <c r="L61" s="139"/>
    </row>
    <row r="62" spans="1:47" s="15" customFormat="1" ht="19.899999999999999" customHeight="1">
      <c r="B62" s="229"/>
      <c r="C62" s="230"/>
      <c r="D62" s="231" t="s">
        <v>444</v>
      </c>
      <c r="E62" s="232"/>
      <c r="F62" s="232"/>
      <c r="G62" s="232"/>
      <c r="H62" s="232"/>
      <c r="I62" s="232"/>
      <c r="J62" s="233">
        <f>J96</f>
        <v>0</v>
      </c>
      <c r="K62" s="230"/>
      <c r="L62" s="234"/>
    </row>
    <row r="63" spans="1:47" s="15" customFormat="1" ht="19.899999999999999" customHeight="1">
      <c r="B63" s="229"/>
      <c r="C63" s="230"/>
      <c r="D63" s="231" t="s">
        <v>445</v>
      </c>
      <c r="E63" s="232"/>
      <c r="F63" s="232"/>
      <c r="G63" s="232"/>
      <c r="H63" s="232"/>
      <c r="I63" s="232"/>
      <c r="J63" s="233">
        <f>J176</f>
        <v>0</v>
      </c>
      <c r="K63" s="230"/>
      <c r="L63" s="234"/>
    </row>
    <row r="64" spans="1:47" s="15" customFormat="1" ht="19.899999999999999" customHeight="1">
      <c r="B64" s="229"/>
      <c r="C64" s="230"/>
      <c r="D64" s="231" t="s">
        <v>446</v>
      </c>
      <c r="E64" s="232"/>
      <c r="F64" s="232"/>
      <c r="G64" s="232"/>
      <c r="H64" s="232"/>
      <c r="I64" s="232"/>
      <c r="J64" s="233">
        <f>J225</f>
        <v>0</v>
      </c>
      <c r="K64" s="230"/>
      <c r="L64" s="234"/>
    </row>
    <row r="65" spans="1:31" s="15" customFormat="1" ht="19.899999999999999" customHeight="1">
      <c r="B65" s="229"/>
      <c r="C65" s="230"/>
      <c r="D65" s="231" t="s">
        <v>447</v>
      </c>
      <c r="E65" s="232"/>
      <c r="F65" s="232"/>
      <c r="G65" s="232"/>
      <c r="H65" s="232"/>
      <c r="I65" s="232"/>
      <c r="J65" s="233">
        <f>J280</f>
        <v>0</v>
      </c>
      <c r="K65" s="230"/>
      <c r="L65" s="234"/>
    </row>
    <row r="66" spans="1:31" s="15" customFormat="1" ht="19.899999999999999" customHeight="1">
      <c r="B66" s="229"/>
      <c r="C66" s="230"/>
      <c r="D66" s="231" t="s">
        <v>448</v>
      </c>
      <c r="E66" s="232"/>
      <c r="F66" s="232"/>
      <c r="G66" s="232"/>
      <c r="H66" s="232"/>
      <c r="I66" s="232"/>
      <c r="J66" s="233">
        <f>J337</f>
        <v>0</v>
      </c>
      <c r="K66" s="230"/>
      <c r="L66" s="234"/>
    </row>
    <row r="67" spans="1:31" s="15" customFormat="1" ht="19.899999999999999" customHeight="1">
      <c r="B67" s="229"/>
      <c r="C67" s="230"/>
      <c r="D67" s="231" t="s">
        <v>449</v>
      </c>
      <c r="E67" s="232"/>
      <c r="F67" s="232"/>
      <c r="G67" s="232"/>
      <c r="H67" s="232"/>
      <c r="I67" s="232"/>
      <c r="J67" s="233">
        <f>J408</f>
        <v>0</v>
      </c>
      <c r="K67" s="230"/>
      <c r="L67" s="234"/>
    </row>
    <row r="68" spans="1:31" s="15" customFormat="1" ht="19.899999999999999" customHeight="1">
      <c r="B68" s="229"/>
      <c r="C68" s="230"/>
      <c r="D68" s="231" t="s">
        <v>450</v>
      </c>
      <c r="E68" s="232"/>
      <c r="F68" s="232"/>
      <c r="G68" s="232"/>
      <c r="H68" s="232"/>
      <c r="I68" s="232"/>
      <c r="J68" s="233">
        <f>J475</f>
        <v>0</v>
      </c>
      <c r="K68" s="230"/>
      <c r="L68" s="234"/>
    </row>
    <row r="69" spans="1:31" s="15" customFormat="1" ht="19.899999999999999" customHeight="1">
      <c r="B69" s="229"/>
      <c r="C69" s="230"/>
      <c r="D69" s="231" t="s">
        <v>451</v>
      </c>
      <c r="E69" s="232"/>
      <c r="F69" s="232"/>
      <c r="G69" s="232"/>
      <c r="H69" s="232"/>
      <c r="I69" s="232"/>
      <c r="J69" s="233">
        <f>J546</f>
        <v>0</v>
      </c>
      <c r="K69" s="230"/>
      <c r="L69" s="234"/>
    </row>
    <row r="70" spans="1:31" s="15" customFormat="1" ht="19.899999999999999" customHeight="1">
      <c r="B70" s="229"/>
      <c r="C70" s="230"/>
      <c r="D70" s="231" t="s">
        <v>452</v>
      </c>
      <c r="E70" s="232"/>
      <c r="F70" s="232"/>
      <c r="G70" s="232"/>
      <c r="H70" s="232"/>
      <c r="I70" s="232"/>
      <c r="J70" s="233">
        <f>J601</f>
        <v>0</v>
      </c>
      <c r="K70" s="230"/>
      <c r="L70" s="234"/>
    </row>
    <row r="71" spans="1:31" s="15" customFormat="1" ht="19.899999999999999" customHeight="1">
      <c r="B71" s="229"/>
      <c r="C71" s="230"/>
      <c r="D71" s="231" t="s">
        <v>453</v>
      </c>
      <c r="E71" s="232"/>
      <c r="F71" s="232"/>
      <c r="G71" s="232"/>
      <c r="H71" s="232"/>
      <c r="I71" s="232"/>
      <c r="J71" s="233">
        <f>J610</f>
        <v>0</v>
      </c>
      <c r="K71" s="230"/>
      <c r="L71" s="234"/>
    </row>
    <row r="72" spans="1:31" s="15" customFormat="1" ht="19.899999999999999" customHeight="1">
      <c r="B72" s="229"/>
      <c r="C72" s="230"/>
      <c r="D72" s="231" t="s">
        <v>454</v>
      </c>
      <c r="E72" s="232"/>
      <c r="F72" s="232"/>
      <c r="G72" s="232"/>
      <c r="H72" s="232"/>
      <c r="I72" s="232"/>
      <c r="J72" s="233">
        <f>J687</f>
        <v>0</v>
      </c>
      <c r="K72" s="230"/>
      <c r="L72" s="234"/>
    </row>
    <row r="73" spans="1:31" s="15" customFormat="1" ht="19.899999999999999" customHeight="1">
      <c r="B73" s="229"/>
      <c r="C73" s="230"/>
      <c r="D73" s="231" t="s">
        <v>455</v>
      </c>
      <c r="E73" s="232"/>
      <c r="F73" s="232"/>
      <c r="G73" s="232"/>
      <c r="H73" s="232"/>
      <c r="I73" s="232"/>
      <c r="J73" s="233">
        <f>J756</f>
        <v>0</v>
      </c>
      <c r="K73" s="230"/>
      <c r="L73" s="234"/>
    </row>
    <row r="74" spans="1:31" s="2" customFormat="1" ht="21.7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6.95" customHeight="1">
      <c r="A75" s="34"/>
      <c r="B75" s="47"/>
      <c r="C75" s="48"/>
      <c r="D75" s="48"/>
      <c r="E75" s="48"/>
      <c r="F75" s="48"/>
      <c r="G75" s="48"/>
      <c r="H75" s="48"/>
      <c r="I75" s="48"/>
      <c r="J75" s="48"/>
      <c r="K75" s="48"/>
      <c r="L75" s="106"/>
      <c r="S75" s="34"/>
      <c r="T75" s="34"/>
      <c r="U75" s="34"/>
      <c r="V75" s="34"/>
      <c r="W75" s="34"/>
      <c r="X75" s="34"/>
      <c r="Y75" s="34"/>
      <c r="Z75" s="34"/>
      <c r="AA75" s="34"/>
      <c r="AB75" s="34"/>
      <c r="AC75" s="34"/>
      <c r="AD75" s="34"/>
      <c r="AE75" s="34"/>
    </row>
    <row r="79" spans="1:31" s="2" customFormat="1" ht="6.95" customHeight="1">
      <c r="A79" s="34"/>
      <c r="B79" s="49"/>
      <c r="C79" s="50"/>
      <c r="D79" s="50"/>
      <c r="E79" s="50"/>
      <c r="F79" s="50"/>
      <c r="G79" s="50"/>
      <c r="H79" s="50"/>
      <c r="I79" s="50"/>
      <c r="J79" s="50"/>
      <c r="K79" s="50"/>
      <c r="L79" s="106"/>
      <c r="S79" s="34"/>
      <c r="T79" s="34"/>
      <c r="U79" s="34"/>
      <c r="V79" s="34"/>
      <c r="W79" s="34"/>
      <c r="X79" s="34"/>
      <c r="Y79" s="34"/>
      <c r="Z79" s="34"/>
      <c r="AA79" s="34"/>
      <c r="AB79" s="34"/>
      <c r="AC79" s="34"/>
      <c r="AD79" s="34"/>
      <c r="AE79" s="34"/>
    </row>
    <row r="80" spans="1:31" s="2" customFormat="1" ht="24.95" customHeight="1">
      <c r="A80" s="34"/>
      <c r="B80" s="35"/>
      <c r="C80" s="23" t="s">
        <v>103</v>
      </c>
      <c r="D80" s="36"/>
      <c r="E80" s="36"/>
      <c r="F80" s="36"/>
      <c r="G80" s="36"/>
      <c r="H80" s="36"/>
      <c r="I80" s="36"/>
      <c r="J80" s="36"/>
      <c r="K80" s="36"/>
      <c r="L80" s="106"/>
      <c r="S80" s="34"/>
      <c r="T80" s="34"/>
      <c r="U80" s="34"/>
      <c r="V80" s="34"/>
      <c r="W80" s="34"/>
      <c r="X80" s="34"/>
      <c r="Y80" s="34"/>
      <c r="Z80" s="34"/>
      <c r="AA80" s="34"/>
      <c r="AB80" s="34"/>
      <c r="AC80" s="34"/>
      <c r="AD80" s="34"/>
      <c r="AE80" s="34"/>
    </row>
    <row r="81" spans="1:63"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3" s="2" customFormat="1" ht="12" customHeight="1">
      <c r="A82" s="34"/>
      <c r="B82" s="35"/>
      <c r="C82" s="29" t="s">
        <v>16</v>
      </c>
      <c r="D82" s="36"/>
      <c r="E82" s="36"/>
      <c r="F82" s="36"/>
      <c r="G82" s="36"/>
      <c r="H82" s="36"/>
      <c r="I82" s="36"/>
      <c r="J82" s="36"/>
      <c r="K82" s="36"/>
      <c r="L82" s="106"/>
      <c r="S82" s="34"/>
      <c r="T82" s="34"/>
      <c r="U82" s="34"/>
      <c r="V82" s="34"/>
      <c r="W82" s="34"/>
      <c r="X82" s="34"/>
      <c r="Y82" s="34"/>
      <c r="Z82" s="34"/>
      <c r="AA82" s="34"/>
      <c r="AB82" s="34"/>
      <c r="AC82" s="34"/>
      <c r="AD82" s="34"/>
      <c r="AE82" s="34"/>
    </row>
    <row r="83" spans="1:63" s="2" customFormat="1" ht="16.5" customHeight="1">
      <c r="A83" s="34"/>
      <c r="B83" s="35"/>
      <c r="C83" s="36"/>
      <c r="D83" s="36"/>
      <c r="E83" s="291" t="str">
        <f>E7</f>
        <v>Oprava trati v úseku Chlumec n. C. - Městec Králové</v>
      </c>
      <c r="F83" s="292"/>
      <c r="G83" s="292"/>
      <c r="H83" s="292"/>
      <c r="I83" s="36"/>
      <c r="J83" s="36"/>
      <c r="K83" s="36"/>
      <c r="L83" s="106"/>
      <c r="S83" s="34"/>
      <c r="T83" s="34"/>
      <c r="U83" s="34"/>
      <c r="V83" s="34"/>
      <c r="W83" s="34"/>
      <c r="X83" s="34"/>
      <c r="Y83" s="34"/>
      <c r="Z83" s="34"/>
      <c r="AA83" s="34"/>
      <c r="AB83" s="34"/>
      <c r="AC83" s="34"/>
      <c r="AD83" s="34"/>
      <c r="AE83" s="34"/>
    </row>
    <row r="84" spans="1:63" s="2" customFormat="1" ht="12" customHeight="1">
      <c r="A84" s="34"/>
      <c r="B84" s="35"/>
      <c r="C84" s="29" t="s">
        <v>96</v>
      </c>
      <c r="D84" s="36"/>
      <c r="E84" s="36"/>
      <c r="F84" s="36"/>
      <c r="G84" s="36"/>
      <c r="H84" s="36"/>
      <c r="I84" s="36"/>
      <c r="J84" s="36"/>
      <c r="K84" s="36"/>
      <c r="L84" s="106"/>
      <c r="S84" s="34"/>
      <c r="T84" s="34"/>
      <c r="U84" s="34"/>
      <c r="V84" s="34"/>
      <c r="W84" s="34"/>
      <c r="X84" s="34"/>
      <c r="Y84" s="34"/>
      <c r="Z84" s="34"/>
      <c r="AA84" s="34"/>
      <c r="AB84" s="34"/>
      <c r="AC84" s="34"/>
      <c r="AD84" s="34"/>
      <c r="AE84" s="34"/>
    </row>
    <row r="85" spans="1:63" s="2" customFormat="1" ht="16.5" customHeight="1">
      <c r="A85" s="34"/>
      <c r="B85" s="35"/>
      <c r="C85" s="36"/>
      <c r="D85" s="36"/>
      <c r="E85" s="244" t="str">
        <f>E9</f>
        <v>SO 02 - Oprava železničních přejezdů</v>
      </c>
      <c r="F85" s="293"/>
      <c r="G85" s="293"/>
      <c r="H85" s="293"/>
      <c r="I85" s="36"/>
      <c r="J85" s="36"/>
      <c r="K85" s="36"/>
      <c r="L85" s="106"/>
      <c r="S85" s="34"/>
      <c r="T85" s="34"/>
      <c r="U85" s="34"/>
      <c r="V85" s="34"/>
      <c r="W85" s="34"/>
      <c r="X85" s="34"/>
      <c r="Y85" s="34"/>
      <c r="Z85" s="34"/>
      <c r="AA85" s="34"/>
      <c r="AB85" s="34"/>
      <c r="AC85" s="34"/>
      <c r="AD85" s="34"/>
      <c r="AE85" s="34"/>
    </row>
    <row r="86" spans="1:63" s="2" customFormat="1" ht="6.95" customHeight="1">
      <c r="A86" s="34"/>
      <c r="B86" s="35"/>
      <c r="C86" s="36"/>
      <c r="D86" s="36"/>
      <c r="E86" s="36"/>
      <c r="F86" s="36"/>
      <c r="G86" s="36"/>
      <c r="H86" s="36"/>
      <c r="I86" s="36"/>
      <c r="J86" s="36"/>
      <c r="K86" s="36"/>
      <c r="L86" s="106"/>
      <c r="S86" s="34"/>
      <c r="T86" s="34"/>
      <c r="U86" s="34"/>
      <c r="V86" s="34"/>
      <c r="W86" s="34"/>
      <c r="X86" s="34"/>
      <c r="Y86" s="34"/>
      <c r="Z86" s="34"/>
      <c r="AA86" s="34"/>
      <c r="AB86" s="34"/>
      <c r="AC86" s="34"/>
      <c r="AD86" s="34"/>
      <c r="AE86" s="34"/>
    </row>
    <row r="87" spans="1:63" s="2" customFormat="1" ht="12" customHeight="1">
      <c r="A87" s="34"/>
      <c r="B87" s="35"/>
      <c r="C87" s="29" t="s">
        <v>21</v>
      </c>
      <c r="D87" s="36"/>
      <c r="E87" s="36"/>
      <c r="F87" s="27" t="str">
        <f>F12</f>
        <v>TÚ Chlumec n. C. - Městec Králové</v>
      </c>
      <c r="G87" s="36"/>
      <c r="H87" s="36"/>
      <c r="I87" s="29" t="s">
        <v>23</v>
      </c>
      <c r="J87" s="59" t="str">
        <f>IF(J12="","",J12)</f>
        <v>23. 11. 2021</v>
      </c>
      <c r="K87" s="36"/>
      <c r="L87" s="106"/>
      <c r="S87" s="34"/>
      <c r="T87" s="34"/>
      <c r="U87" s="34"/>
      <c r="V87" s="34"/>
      <c r="W87" s="34"/>
      <c r="X87" s="34"/>
      <c r="Y87" s="34"/>
      <c r="Z87" s="34"/>
      <c r="AA87" s="34"/>
      <c r="AB87" s="34"/>
      <c r="AC87" s="34"/>
      <c r="AD87" s="34"/>
      <c r="AE87" s="34"/>
    </row>
    <row r="88" spans="1:63" s="2" customFormat="1" ht="6.9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3" s="2" customFormat="1" ht="15.2" customHeight="1">
      <c r="A89" s="34"/>
      <c r="B89" s="35"/>
      <c r="C89" s="29" t="s">
        <v>25</v>
      </c>
      <c r="D89" s="36"/>
      <c r="E89" s="36"/>
      <c r="F89" s="27" t="str">
        <f>E15</f>
        <v>Správa železnic, s.o.</v>
      </c>
      <c r="G89" s="36"/>
      <c r="H89" s="36"/>
      <c r="I89" s="29" t="s">
        <v>31</v>
      </c>
      <c r="J89" s="32" t="str">
        <f>E21</f>
        <v>bez PD</v>
      </c>
      <c r="K89" s="36"/>
      <c r="L89" s="106"/>
      <c r="S89" s="34"/>
      <c r="T89" s="34"/>
      <c r="U89" s="34"/>
      <c r="V89" s="34"/>
      <c r="W89" s="34"/>
      <c r="X89" s="34"/>
      <c r="Y89" s="34"/>
      <c r="Z89" s="34"/>
      <c r="AA89" s="34"/>
      <c r="AB89" s="34"/>
      <c r="AC89" s="34"/>
      <c r="AD89" s="34"/>
      <c r="AE89" s="34"/>
    </row>
    <row r="90" spans="1:63" s="2" customFormat="1" ht="25.7" customHeight="1">
      <c r="A90" s="34"/>
      <c r="B90" s="35"/>
      <c r="C90" s="29" t="s">
        <v>29</v>
      </c>
      <c r="D90" s="36"/>
      <c r="E90" s="36"/>
      <c r="F90" s="27" t="str">
        <f>IF(E18="","",E18)</f>
        <v>Vyplň údaj</v>
      </c>
      <c r="G90" s="36"/>
      <c r="H90" s="36"/>
      <c r="I90" s="29" t="s">
        <v>34</v>
      </c>
      <c r="J90" s="32" t="str">
        <f>E24</f>
        <v>Správa tratí Hradec Králové</v>
      </c>
      <c r="K90" s="36"/>
      <c r="L90" s="106"/>
      <c r="S90" s="34"/>
      <c r="T90" s="34"/>
      <c r="U90" s="34"/>
      <c r="V90" s="34"/>
      <c r="W90" s="34"/>
      <c r="X90" s="34"/>
      <c r="Y90" s="34"/>
      <c r="Z90" s="34"/>
      <c r="AA90" s="34"/>
      <c r="AB90" s="34"/>
      <c r="AC90" s="34"/>
      <c r="AD90" s="34"/>
      <c r="AE90" s="34"/>
    </row>
    <row r="91" spans="1:63" s="2" customFormat="1" ht="10.35" customHeight="1">
      <c r="A91" s="34"/>
      <c r="B91" s="35"/>
      <c r="C91" s="36"/>
      <c r="D91" s="36"/>
      <c r="E91" s="36"/>
      <c r="F91" s="36"/>
      <c r="G91" s="36"/>
      <c r="H91" s="36"/>
      <c r="I91" s="36"/>
      <c r="J91" s="36"/>
      <c r="K91" s="36"/>
      <c r="L91" s="106"/>
      <c r="S91" s="34"/>
      <c r="T91" s="34"/>
      <c r="U91" s="34"/>
      <c r="V91" s="34"/>
      <c r="W91" s="34"/>
      <c r="X91" s="34"/>
      <c r="Y91" s="34"/>
      <c r="Z91" s="34"/>
      <c r="AA91" s="34"/>
      <c r="AB91" s="34"/>
      <c r="AC91" s="34"/>
      <c r="AD91" s="34"/>
      <c r="AE91" s="34"/>
    </row>
    <row r="92" spans="1:63" s="10" customFormat="1" ht="29.25" customHeight="1">
      <c r="A92" s="140"/>
      <c r="B92" s="141"/>
      <c r="C92" s="142" t="s">
        <v>104</v>
      </c>
      <c r="D92" s="143" t="s">
        <v>57</v>
      </c>
      <c r="E92" s="143" t="s">
        <v>53</v>
      </c>
      <c r="F92" s="143" t="s">
        <v>54</v>
      </c>
      <c r="G92" s="143" t="s">
        <v>105</v>
      </c>
      <c r="H92" s="143" t="s">
        <v>106</v>
      </c>
      <c r="I92" s="143" t="s">
        <v>107</v>
      </c>
      <c r="J92" s="143" t="s">
        <v>100</v>
      </c>
      <c r="K92" s="144" t="s">
        <v>108</v>
      </c>
      <c r="L92" s="145"/>
      <c r="M92" s="68" t="s">
        <v>19</v>
      </c>
      <c r="N92" s="69" t="s">
        <v>42</v>
      </c>
      <c r="O92" s="69" t="s">
        <v>109</v>
      </c>
      <c r="P92" s="69" t="s">
        <v>110</v>
      </c>
      <c r="Q92" s="69" t="s">
        <v>111</v>
      </c>
      <c r="R92" s="69" t="s">
        <v>112</v>
      </c>
      <c r="S92" s="69" t="s">
        <v>113</v>
      </c>
      <c r="T92" s="70" t="s">
        <v>114</v>
      </c>
      <c r="U92" s="140"/>
      <c r="V92" s="140"/>
      <c r="W92" s="140"/>
      <c r="X92" s="140"/>
      <c r="Y92" s="140"/>
      <c r="Z92" s="140"/>
      <c r="AA92" s="140"/>
      <c r="AB92" s="140"/>
      <c r="AC92" s="140"/>
      <c r="AD92" s="140"/>
      <c r="AE92" s="140"/>
    </row>
    <row r="93" spans="1:63" s="2" customFormat="1" ht="22.9" customHeight="1">
      <c r="A93" s="34"/>
      <c r="B93" s="35"/>
      <c r="C93" s="75" t="s">
        <v>115</v>
      </c>
      <c r="D93" s="36"/>
      <c r="E93" s="36"/>
      <c r="F93" s="36"/>
      <c r="G93" s="36"/>
      <c r="H93" s="36"/>
      <c r="I93" s="36"/>
      <c r="J93" s="146">
        <f>BK93</f>
        <v>0</v>
      </c>
      <c r="K93" s="36"/>
      <c r="L93" s="39"/>
      <c r="M93" s="71"/>
      <c r="N93" s="147"/>
      <c r="O93" s="72"/>
      <c r="P93" s="148">
        <f>P94+P95</f>
        <v>0</v>
      </c>
      <c r="Q93" s="72"/>
      <c r="R93" s="148">
        <f>R94+R95</f>
        <v>0</v>
      </c>
      <c r="S93" s="72"/>
      <c r="T93" s="149">
        <f>T94+T95</f>
        <v>0</v>
      </c>
      <c r="U93" s="34"/>
      <c r="V93" s="34"/>
      <c r="W93" s="34"/>
      <c r="X93" s="34"/>
      <c r="Y93" s="34"/>
      <c r="Z93" s="34"/>
      <c r="AA93" s="34"/>
      <c r="AB93" s="34"/>
      <c r="AC93" s="34"/>
      <c r="AD93" s="34"/>
      <c r="AE93" s="34"/>
      <c r="AT93" s="17" t="s">
        <v>71</v>
      </c>
      <c r="AU93" s="17" t="s">
        <v>101</v>
      </c>
      <c r="BK93" s="150">
        <f>BK94+BK95</f>
        <v>0</v>
      </c>
    </row>
    <row r="94" spans="1:63" s="14" customFormat="1" ht="25.9" customHeight="1">
      <c r="B94" s="211"/>
      <c r="C94" s="212"/>
      <c r="D94" s="213" t="s">
        <v>71</v>
      </c>
      <c r="E94" s="214" t="s">
        <v>456</v>
      </c>
      <c r="F94" s="214" t="s">
        <v>457</v>
      </c>
      <c r="G94" s="212"/>
      <c r="H94" s="212"/>
      <c r="I94" s="215"/>
      <c r="J94" s="216">
        <f>BK94</f>
        <v>0</v>
      </c>
      <c r="K94" s="212"/>
      <c r="L94" s="217"/>
      <c r="M94" s="218"/>
      <c r="N94" s="219"/>
      <c r="O94" s="219"/>
      <c r="P94" s="220">
        <v>0</v>
      </c>
      <c r="Q94" s="219"/>
      <c r="R94" s="220">
        <v>0</v>
      </c>
      <c r="S94" s="219"/>
      <c r="T94" s="221">
        <v>0</v>
      </c>
      <c r="AR94" s="222" t="s">
        <v>80</v>
      </c>
      <c r="AT94" s="223" t="s">
        <v>71</v>
      </c>
      <c r="AU94" s="223" t="s">
        <v>72</v>
      </c>
      <c r="AY94" s="222" t="s">
        <v>122</v>
      </c>
      <c r="BK94" s="224">
        <v>0</v>
      </c>
    </row>
    <row r="95" spans="1:63" s="14" customFormat="1" ht="25.9" customHeight="1">
      <c r="B95" s="211"/>
      <c r="C95" s="212"/>
      <c r="D95" s="213" t="s">
        <v>71</v>
      </c>
      <c r="E95" s="214" t="s">
        <v>146</v>
      </c>
      <c r="F95" s="214" t="s">
        <v>458</v>
      </c>
      <c r="G95" s="212"/>
      <c r="H95" s="212"/>
      <c r="I95" s="215"/>
      <c r="J95" s="216">
        <f>BK95</f>
        <v>0</v>
      </c>
      <c r="K95" s="212"/>
      <c r="L95" s="217"/>
      <c r="M95" s="218"/>
      <c r="N95" s="219"/>
      <c r="O95" s="219"/>
      <c r="P95" s="220">
        <f>P96+P176+P225+P280+P337+P408+P475+P546+P601+P610+P687+P756</f>
        <v>0</v>
      </c>
      <c r="Q95" s="219"/>
      <c r="R95" s="220">
        <f>R96+R176+R225+R280+R337+R408+R475+R546+R601+R610+R687+R756</f>
        <v>0</v>
      </c>
      <c r="S95" s="219"/>
      <c r="T95" s="221">
        <f>T96+T176+T225+T280+T337+T408+T475+T546+T601+T610+T687+T756</f>
        <v>0</v>
      </c>
      <c r="AR95" s="222" t="s">
        <v>80</v>
      </c>
      <c r="AT95" s="223" t="s">
        <v>71</v>
      </c>
      <c r="AU95" s="223" t="s">
        <v>72</v>
      </c>
      <c r="AY95" s="222" t="s">
        <v>122</v>
      </c>
      <c r="BK95" s="224">
        <f>BK96+BK176+BK225+BK280+BK337+BK408+BK475+BK546+BK601+BK610+BK687+BK756</f>
        <v>0</v>
      </c>
    </row>
    <row r="96" spans="1:63" s="14" customFormat="1" ht="22.9" customHeight="1">
      <c r="B96" s="211"/>
      <c r="C96" s="212"/>
      <c r="D96" s="213" t="s">
        <v>71</v>
      </c>
      <c r="E96" s="235" t="s">
        <v>459</v>
      </c>
      <c r="F96" s="235" t="s">
        <v>460</v>
      </c>
      <c r="G96" s="212"/>
      <c r="H96" s="212"/>
      <c r="I96" s="215"/>
      <c r="J96" s="236">
        <f>BK96</f>
        <v>0</v>
      </c>
      <c r="K96" s="212"/>
      <c r="L96" s="217"/>
      <c r="M96" s="218"/>
      <c r="N96" s="219"/>
      <c r="O96" s="219"/>
      <c r="P96" s="220">
        <f>SUM(P97:P175)</f>
        <v>0</v>
      </c>
      <c r="Q96" s="219"/>
      <c r="R96" s="220">
        <f>SUM(R97:R175)</f>
        <v>0</v>
      </c>
      <c r="S96" s="219"/>
      <c r="T96" s="221">
        <f>SUM(T97:T175)</f>
        <v>0</v>
      </c>
      <c r="AR96" s="222" t="s">
        <v>80</v>
      </c>
      <c r="AT96" s="223" t="s">
        <v>71</v>
      </c>
      <c r="AU96" s="223" t="s">
        <v>80</v>
      </c>
      <c r="AY96" s="222" t="s">
        <v>122</v>
      </c>
      <c r="BK96" s="224">
        <f>SUM(BK97:BK175)</f>
        <v>0</v>
      </c>
    </row>
    <row r="97" spans="1:65" s="2" customFormat="1" ht="24.2" customHeight="1">
      <c r="A97" s="34"/>
      <c r="B97" s="35"/>
      <c r="C97" s="151" t="s">
        <v>80</v>
      </c>
      <c r="D97" s="151" t="s">
        <v>116</v>
      </c>
      <c r="E97" s="152" t="s">
        <v>128</v>
      </c>
      <c r="F97" s="153" t="s">
        <v>129</v>
      </c>
      <c r="G97" s="154" t="s">
        <v>130</v>
      </c>
      <c r="H97" s="155">
        <v>20</v>
      </c>
      <c r="I97" s="156"/>
      <c r="J97" s="157">
        <f>ROUND(I97*H97,2)</f>
        <v>0</v>
      </c>
      <c r="K97" s="153" t="s">
        <v>120</v>
      </c>
      <c r="L97" s="39"/>
      <c r="M97" s="158" t="s">
        <v>19</v>
      </c>
      <c r="N97" s="159" t="s">
        <v>43</v>
      </c>
      <c r="O97" s="64"/>
      <c r="P97" s="160">
        <f>O97*H97</f>
        <v>0</v>
      </c>
      <c r="Q97" s="160">
        <v>0</v>
      </c>
      <c r="R97" s="160">
        <f>Q97*H97</f>
        <v>0</v>
      </c>
      <c r="S97" s="160">
        <v>0</v>
      </c>
      <c r="T97" s="161">
        <f>S97*H97</f>
        <v>0</v>
      </c>
      <c r="U97" s="34"/>
      <c r="V97" s="34"/>
      <c r="W97" s="34"/>
      <c r="X97" s="34"/>
      <c r="Y97" s="34"/>
      <c r="Z97" s="34"/>
      <c r="AA97" s="34"/>
      <c r="AB97" s="34"/>
      <c r="AC97" s="34"/>
      <c r="AD97" s="34"/>
      <c r="AE97" s="34"/>
      <c r="AR97" s="162" t="s">
        <v>121</v>
      </c>
      <c r="AT97" s="162" t="s">
        <v>116</v>
      </c>
      <c r="AU97" s="162" t="s">
        <v>82</v>
      </c>
      <c r="AY97" s="17" t="s">
        <v>122</v>
      </c>
      <c r="BE97" s="163">
        <f>IF(N97="základní",J97,0)</f>
        <v>0</v>
      </c>
      <c r="BF97" s="163">
        <f>IF(N97="snížená",J97,0)</f>
        <v>0</v>
      </c>
      <c r="BG97" s="163">
        <f>IF(N97="zákl. přenesená",J97,0)</f>
        <v>0</v>
      </c>
      <c r="BH97" s="163">
        <f>IF(N97="sníž. přenesená",J97,0)</f>
        <v>0</v>
      </c>
      <c r="BI97" s="163">
        <f>IF(N97="nulová",J97,0)</f>
        <v>0</v>
      </c>
      <c r="BJ97" s="17" t="s">
        <v>80</v>
      </c>
      <c r="BK97" s="163">
        <f>ROUND(I97*H97,2)</f>
        <v>0</v>
      </c>
      <c r="BL97" s="17" t="s">
        <v>121</v>
      </c>
      <c r="BM97" s="162" t="s">
        <v>82</v>
      </c>
    </row>
    <row r="98" spans="1:65" s="2" customFormat="1" ht="19.5">
      <c r="A98" s="34"/>
      <c r="B98" s="35"/>
      <c r="C98" s="36"/>
      <c r="D98" s="164" t="s">
        <v>123</v>
      </c>
      <c r="E98" s="36"/>
      <c r="F98" s="165" t="s">
        <v>129</v>
      </c>
      <c r="G98" s="36"/>
      <c r="H98" s="36"/>
      <c r="I98" s="166"/>
      <c r="J98" s="36"/>
      <c r="K98" s="36"/>
      <c r="L98" s="39"/>
      <c r="M98" s="167"/>
      <c r="N98" s="168"/>
      <c r="O98" s="64"/>
      <c r="P98" s="64"/>
      <c r="Q98" s="64"/>
      <c r="R98" s="64"/>
      <c r="S98" s="64"/>
      <c r="T98" s="65"/>
      <c r="U98" s="34"/>
      <c r="V98" s="34"/>
      <c r="W98" s="34"/>
      <c r="X98" s="34"/>
      <c r="Y98" s="34"/>
      <c r="Z98" s="34"/>
      <c r="AA98" s="34"/>
      <c r="AB98" s="34"/>
      <c r="AC98" s="34"/>
      <c r="AD98" s="34"/>
      <c r="AE98" s="34"/>
      <c r="AT98" s="17" t="s">
        <v>123</v>
      </c>
      <c r="AU98" s="17" t="s">
        <v>82</v>
      </c>
    </row>
    <row r="99" spans="1:65" s="2" customFormat="1" ht="16.5" customHeight="1">
      <c r="A99" s="34"/>
      <c r="B99" s="35"/>
      <c r="C99" s="151" t="s">
        <v>82</v>
      </c>
      <c r="D99" s="151" t="s">
        <v>116</v>
      </c>
      <c r="E99" s="152" t="s">
        <v>117</v>
      </c>
      <c r="F99" s="153" t="s">
        <v>461</v>
      </c>
      <c r="G99" s="154" t="s">
        <v>119</v>
      </c>
      <c r="H99" s="155">
        <v>4</v>
      </c>
      <c r="I99" s="156"/>
      <c r="J99" s="157">
        <f>ROUND(I99*H99,2)</f>
        <v>0</v>
      </c>
      <c r="K99" s="153" t="s">
        <v>120</v>
      </c>
      <c r="L99" s="39"/>
      <c r="M99" s="158" t="s">
        <v>19</v>
      </c>
      <c r="N99" s="159" t="s">
        <v>43</v>
      </c>
      <c r="O99" s="64"/>
      <c r="P99" s="160">
        <f>O99*H99</f>
        <v>0</v>
      </c>
      <c r="Q99" s="160">
        <v>0</v>
      </c>
      <c r="R99" s="160">
        <f>Q99*H99</f>
        <v>0</v>
      </c>
      <c r="S99" s="160">
        <v>0</v>
      </c>
      <c r="T99" s="161">
        <f>S99*H99</f>
        <v>0</v>
      </c>
      <c r="U99" s="34"/>
      <c r="V99" s="34"/>
      <c r="W99" s="34"/>
      <c r="X99" s="34"/>
      <c r="Y99" s="34"/>
      <c r="Z99" s="34"/>
      <c r="AA99" s="34"/>
      <c r="AB99" s="34"/>
      <c r="AC99" s="34"/>
      <c r="AD99" s="34"/>
      <c r="AE99" s="34"/>
      <c r="AR99" s="162" t="s">
        <v>121</v>
      </c>
      <c r="AT99" s="162" t="s">
        <v>116</v>
      </c>
      <c r="AU99" s="162" t="s">
        <v>82</v>
      </c>
      <c r="AY99" s="17" t="s">
        <v>122</v>
      </c>
      <c r="BE99" s="163">
        <f>IF(N99="základní",J99,0)</f>
        <v>0</v>
      </c>
      <c r="BF99" s="163">
        <f>IF(N99="snížená",J99,0)</f>
        <v>0</v>
      </c>
      <c r="BG99" s="163">
        <f>IF(N99="zákl. přenesená",J99,0)</f>
        <v>0</v>
      </c>
      <c r="BH99" s="163">
        <f>IF(N99="sníž. přenesená",J99,0)</f>
        <v>0</v>
      </c>
      <c r="BI99" s="163">
        <f>IF(N99="nulová",J99,0)</f>
        <v>0</v>
      </c>
      <c r="BJ99" s="17" t="s">
        <v>80</v>
      </c>
      <c r="BK99" s="163">
        <f>ROUND(I99*H99,2)</f>
        <v>0</v>
      </c>
      <c r="BL99" s="17" t="s">
        <v>121</v>
      </c>
      <c r="BM99" s="162" t="s">
        <v>121</v>
      </c>
    </row>
    <row r="100" spans="1:65" s="2" customFormat="1" ht="11.25">
      <c r="A100" s="34"/>
      <c r="B100" s="35"/>
      <c r="C100" s="36"/>
      <c r="D100" s="164" t="s">
        <v>123</v>
      </c>
      <c r="E100" s="36"/>
      <c r="F100" s="165" t="s">
        <v>461</v>
      </c>
      <c r="G100" s="36"/>
      <c r="H100" s="36"/>
      <c r="I100" s="166"/>
      <c r="J100" s="36"/>
      <c r="K100" s="36"/>
      <c r="L100" s="39"/>
      <c r="M100" s="167"/>
      <c r="N100" s="168"/>
      <c r="O100" s="64"/>
      <c r="P100" s="64"/>
      <c r="Q100" s="64"/>
      <c r="R100" s="64"/>
      <c r="S100" s="64"/>
      <c r="T100" s="65"/>
      <c r="U100" s="34"/>
      <c r="V100" s="34"/>
      <c r="W100" s="34"/>
      <c r="X100" s="34"/>
      <c r="Y100" s="34"/>
      <c r="Z100" s="34"/>
      <c r="AA100" s="34"/>
      <c r="AB100" s="34"/>
      <c r="AC100" s="34"/>
      <c r="AD100" s="34"/>
      <c r="AE100" s="34"/>
      <c r="AT100" s="17" t="s">
        <v>123</v>
      </c>
      <c r="AU100" s="17" t="s">
        <v>82</v>
      </c>
    </row>
    <row r="101" spans="1:65" s="2" customFormat="1" ht="24.2" customHeight="1">
      <c r="A101" s="34"/>
      <c r="B101" s="35"/>
      <c r="C101" s="151" t="s">
        <v>127</v>
      </c>
      <c r="D101" s="151" t="s">
        <v>116</v>
      </c>
      <c r="E101" s="152" t="s">
        <v>462</v>
      </c>
      <c r="F101" s="153" t="s">
        <v>463</v>
      </c>
      <c r="G101" s="154" t="s">
        <v>225</v>
      </c>
      <c r="H101" s="155">
        <v>0.01</v>
      </c>
      <c r="I101" s="156"/>
      <c r="J101" s="157">
        <f>ROUND(I101*H101,2)</f>
        <v>0</v>
      </c>
      <c r="K101" s="153" t="s">
        <v>120</v>
      </c>
      <c r="L101" s="39"/>
      <c r="M101" s="158" t="s">
        <v>19</v>
      </c>
      <c r="N101" s="159" t="s">
        <v>43</v>
      </c>
      <c r="O101" s="64"/>
      <c r="P101" s="160">
        <f>O101*H101</f>
        <v>0</v>
      </c>
      <c r="Q101" s="160">
        <v>0</v>
      </c>
      <c r="R101" s="160">
        <f>Q101*H101</f>
        <v>0</v>
      </c>
      <c r="S101" s="160">
        <v>0</v>
      </c>
      <c r="T101" s="161">
        <f>S101*H101</f>
        <v>0</v>
      </c>
      <c r="U101" s="34"/>
      <c r="V101" s="34"/>
      <c r="W101" s="34"/>
      <c r="X101" s="34"/>
      <c r="Y101" s="34"/>
      <c r="Z101" s="34"/>
      <c r="AA101" s="34"/>
      <c r="AB101" s="34"/>
      <c r="AC101" s="34"/>
      <c r="AD101" s="34"/>
      <c r="AE101" s="34"/>
      <c r="AR101" s="162" t="s">
        <v>121</v>
      </c>
      <c r="AT101" s="162" t="s">
        <v>116</v>
      </c>
      <c r="AU101" s="162" t="s">
        <v>82</v>
      </c>
      <c r="AY101" s="17" t="s">
        <v>122</v>
      </c>
      <c r="BE101" s="163">
        <f>IF(N101="základní",J101,0)</f>
        <v>0</v>
      </c>
      <c r="BF101" s="163">
        <f>IF(N101="snížená",J101,0)</f>
        <v>0</v>
      </c>
      <c r="BG101" s="163">
        <f>IF(N101="zákl. přenesená",J101,0)</f>
        <v>0</v>
      </c>
      <c r="BH101" s="163">
        <f>IF(N101="sníž. přenesená",J101,0)</f>
        <v>0</v>
      </c>
      <c r="BI101" s="163">
        <f>IF(N101="nulová",J101,0)</f>
        <v>0</v>
      </c>
      <c r="BJ101" s="17" t="s">
        <v>80</v>
      </c>
      <c r="BK101" s="163">
        <f>ROUND(I101*H101,2)</f>
        <v>0</v>
      </c>
      <c r="BL101" s="17" t="s">
        <v>121</v>
      </c>
      <c r="BM101" s="162" t="s">
        <v>131</v>
      </c>
    </row>
    <row r="102" spans="1:65" s="2" customFormat="1" ht="19.5">
      <c r="A102" s="34"/>
      <c r="B102" s="35"/>
      <c r="C102" s="36"/>
      <c r="D102" s="164" t="s">
        <v>123</v>
      </c>
      <c r="E102" s="36"/>
      <c r="F102" s="165" t="s">
        <v>463</v>
      </c>
      <c r="G102" s="36"/>
      <c r="H102" s="36"/>
      <c r="I102" s="166"/>
      <c r="J102" s="36"/>
      <c r="K102" s="36"/>
      <c r="L102" s="39"/>
      <c r="M102" s="167"/>
      <c r="N102" s="168"/>
      <c r="O102" s="64"/>
      <c r="P102" s="64"/>
      <c r="Q102" s="64"/>
      <c r="R102" s="64"/>
      <c r="S102" s="64"/>
      <c r="T102" s="65"/>
      <c r="U102" s="34"/>
      <c r="V102" s="34"/>
      <c r="W102" s="34"/>
      <c r="X102" s="34"/>
      <c r="Y102" s="34"/>
      <c r="Z102" s="34"/>
      <c r="AA102" s="34"/>
      <c r="AB102" s="34"/>
      <c r="AC102" s="34"/>
      <c r="AD102" s="34"/>
      <c r="AE102" s="34"/>
      <c r="AT102" s="17" t="s">
        <v>123</v>
      </c>
      <c r="AU102" s="17" t="s">
        <v>82</v>
      </c>
    </row>
    <row r="103" spans="1:65" s="2" customFormat="1" ht="24.2" customHeight="1">
      <c r="A103" s="34"/>
      <c r="B103" s="35"/>
      <c r="C103" s="151" t="s">
        <v>121</v>
      </c>
      <c r="D103" s="151" t="s">
        <v>116</v>
      </c>
      <c r="E103" s="152" t="s">
        <v>464</v>
      </c>
      <c r="F103" s="153" t="s">
        <v>465</v>
      </c>
      <c r="G103" s="154" t="s">
        <v>175</v>
      </c>
      <c r="H103" s="155">
        <v>20</v>
      </c>
      <c r="I103" s="156"/>
      <c r="J103" s="157">
        <f>ROUND(I103*H103,2)</f>
        <v>0</v>
      </c>
      <c r="K103" s="153" t="s">
        <v>120</v>
      </c>
      <c r="L103" s="39"/>
      <c r="M103" s="158" t="s">
        <v>19</v>
      </c>
      <c r="N103" s="159" t="s">
        <v>43</v>
      </c>
      <c r="O103" s="64"/>
      <c r="P103" s="160">
        <f>O103*H103</f>
        <v>0</v>
      </c>
      <c r="Q103" s="160">
        <v>0</v>
      </c>
      <c r="R103" s="160">
        <f>Q103*H103</f>
        <v>0</v>
      </c>
      <c r="S103" s="160">
        <v>0</v>
      </c>
      <c r="T103" s="161">
        <f>S103*H103</f>
        <v>0</v>
      </c>
      <c r="U103" s="34"/>
      <c r="V103" s="34"/>
      <c r="W103" s="34"/>
      <c r="X103" s="34"/>
      <c r="Y103" s="34"/>
      <c r="Z103" s="34"/>
      <c r="AA103" s="34"/>
      <c r="AB103" s="34"/>
      <c r="AC103" s="34"/>
      <c r="AD103" s="34"/>
      <c r="AE103" s="34"/>
      <c r="AR103" s="162" t="s">
        <v>121</v>
      </c>
      <c r="AT103" s="162" t="s">
        <v>116</v>
      </c>
      <c r="AU103" s="162" t="s">
        <v>82</v>
      </c>
      <c r="AY103" s="17" t="s">
        <v>122</v>
      </c>
      <c r="BE103" s="163">
        <f>IF(N103="základní",J103,0)</f>
        <v>0</v>
      </c>
      <c r="BF103" s="163">
        <f>IF(N103="snížená",J103,0)</f>
        <v>0</v>
      </c>
      <c r="BG103" s="163">
        <f>IF(N103="zákl. přenesená",J103,0)</f>
        <v>0</v>
      </c>
      <c r="BH103" s="163">
        <f>IF(N103="sníž. přenesená",J103,0)</f>
        <v>0</v>
      </c>
      <c r="BI103" s="163">
        <f>IF(N103="nulová",J103,0)</f>
        <v>0</v>
      </c>
      <c r="BJ103" s="17" t="s">
        <v>80</v>
      </c>
      <c r="BK103" s="163">
        <f>ROUND(I103*H103,2)</f>
        <v>0</v>
      </c>
      <c r="BL103" s="17" t="s">
        <v>121</v>
      </c>
      <c r="BM103" s="162" t="s">
        <v>142</v>
      </c>
    </row>
    <row r="104" spans="1:65" s="2" customFormat="1" ht="11.25">
      <c r="A104" s="34"/>
      <c r="B104" s="35"/>
      <c r="C104" s="36"/>
      <c r="D104" s="164" t="s">
        <v>123</v>
      </c>
      <c r="E104" s="36"/>
      <c r="F104" s="165" t="s">
        <v>465</v>
      </c>
      <c r="G104" s="36"/>
      <c r="H104" s="36"/>
      <c r="I104" s="166"/>
      <c r="J104" s="36"/>
      <c r="K104" s="36"/>
      <c r="L104" s="39"/>
      <c r="M104" s="167"/>
      <c r="N104" s="168"/>
      <c r="O104" s="64"/>
      <c r="P104" s="64"/>
      <c r="Q104" s="64"/>
      <c r="R104" s="64"/>
      <c r="S104" s="64"/>
      <c r="T104" s="65"/>
      <c r="U104" s="34"/>
      <c r="V104" s="34"/>
      <c r="W104" s="34"/>
      <c r="X104" s="34"/>
      <c r="Y104" s="34"/>
      <c r="Z104" s="34"/>
      <c r="AA104" s="34"/>
      <c r="AB104" s="34"/>
      <c r="AC104" s="34"/>
      <c r="AD104" s="34"/>
      <c r="AE104" s="34"/>
      <c r="AT104" s="17" t="s">
        <v>123</v>
      </c>
      <c r="AU104" s="17" t="s">
        <v>82</v>
      </c>
    </row>
    <row r="105" spans="1:65" s="2" customFormat="1" ht="24.2" customHeight="1">
      <c r="A105" s="34"/>
      <c r="B105" s="35"/>
      <c r="C105" s="151" t="s">
        <v>146</v>
      </c>
      <c r="D105" s="151" t="s">
        <v>116</v>
      </c>
      <c r="E105" s="152" t="s">
        <v>466</v>
      </c>
      <c r="F105" s="153" t="s">
        <v>467</v>
      </c>
      <c r="G105" s="154" t="s">
        <v>225</v>
      </c>
      <c r="H105" s="155">
        <v>0.01</v>
      </c>
      <c r="I105" s="156"/>
      <c r="J105" s="157">
        <f>ROUND(I105*H105,2)</f>
        <v>0</v>
      </c>
      <c r="K105" s="153" t="s">
        <v>120</v>
      </c>
      <c r="L105" s="39"/>
      <c r="M105" s="158" t="s">
        <v>19</v>
      </c>
      <c r="N105" s="159" t="s">
        <v>43</v>
      </c>
      <c r="O105" s="64"/>
      <c r="P105" s="160">
        <f>O105*H105</f>
        <v>0</v>
      </c>
      <c r="Q105" s="160">
        <v>0</v>
      </c>
      <c r="R105" s="160">
        <f>Q105*H105</f>
        <v>0</v>
      </c>
      <c r="S105" s="160">
        <v>0</v>
      </c>
      <c r="T105" s="161">
        <f>S105*H105</f>
        <v>0</v>
      </c>
      <c r="U105" s="34"/>
      <c r="V105" s="34"/>
      <c r="W105" s="34"/>
      <c r="X105" s="34"/>
      <c r="Y105" s="34"/>
      <c r="Z105" s="34"/>
      <c r="AA105" s="34"/>
      <c r="AB105" s="34"/>
      <c r="AC105" s="34"/>
      <c r="AD105" s="34"/>
      <c r="AE105" s="34"/>
      <c r="AR105" s="162" t="s">
        <v>121</v>
      </c>
      <c r="AT105" s="162" t="s">
        <v>116</v>
      </c>
      <c r="AU105" s="162" t="s">
        <v>82</v>
      </c>
      <c r="AY105" s="17" t="s">
        <v>122</v>
      </c>
      <c r="BE105" s="163">
        <f>IF(N105="základní",J105,0)</f>
        <v>0</v>
      </c>
      <c r="BF105" s="163">
        <f>IF(N105="snížená",J105,0)</f>
        <v>0</v>
      </c>
      <c r="BG105" s="163">
        <f>IF(N105="zákl. přenesená",J105,0)</f>
        <v>0</v>
      </c>
      <c r="BH105" s="163">
        <f>IF(N105="sníž. přenesená",J105,0)</f>
        <v>0</v>
      </c>
      <c r="BI105" s="163">
        <f>IF(N105="nulová",J105,0)</f>
        <v>0</v>
      </c>
      <c r="BJ105" s="17" t="s">
        <v>80</v>
      </c>
      <c r="BK105" s="163">
        <f>ROUND(I105*H105,2)</f>
        <v>0</v>
      </c>
      <c r="BL105" s="17" t="s">
        <v>121</v>
      </c>
      <c r="BM105" s="162" t="s">
        <v>149</v>
      </c>
    </row>
    <row r="106" spans="1:65" s="2" customFormat="1" ht="19.5">
      <c r="A106" s="34"/>
      <c r="B106" s="35"/>
      <c r="C106" s="36"/>
      <c r="D106" s="164" t="s">
        <v>123</v>
      </c>
      <c r="E106" s="36"/>
      <c r="F106" s="165" t="s">
        <v>467</v>
      </c>
      <c r="G106" s="36"/>
      <c r="H106" s="36"/>
      <c r="I106" s="166"/>
      <c r="J106" s="36"/>
      <c r="K106" s="36"/>
      <c r="L106" s="39"/>
      <c r="M106" s="167"/>
      <c r="N106" s="168"/>
      <c r="O106" s="64"/>
      <c r="P106" s="64"/>
      <c r="Q106" s="64"/>
      <c r="R106" s="64"/>
      <c r="S106" s="64"/>
      <c r="T106" s="65"/>
      <c r="U106" s="34"/>
      <c r="V106" s="34"/>
      <c r="W106" s="34"/>
      <c r="X106" s="34"/>
      <c r="Y106" s="34"/>
      <c r="Z106" s="34"/>
      <c r="AA106" s="34"/>
      <c r="AB106" s="34"/>
      <c r="AC106" s="34"/>
      <c r="AD106" s="34"/>
      <c r="AE106" s="34"/>
      <c r="AT106" s="17" t="s">
        <v>123</v>
      </c>
      <c r="AU106" s="17" t="s">
        <v>82</v>
      </c>
    </row>
    <row r="107" spans="1:65" s="11" customFormat="1" ht="11.25">
      <c r="B107" s="169"/>
      <c r="C107" s="170"/>
      <c r="D107" s="164" t="s">
        <v>132</v>
      </c>
      <c r="E107" s="171" t="s">
        <v>19</v>
      </c>
      <c r="F107" s="172" t="s">
        <v>468</v>
      </c>
      <c r="G107" s="170"/>
      <c r="H107" s="173">
        <v>0.01</v>
      </c>
      <c r="I107" s="174"/>
      <c r="J107" s="170"/>
      <c r="K107" s="170"/>
      <c r="L107" s="175"/>
      <c r="M107" s="176"/>
      <c r="N107" s="177"/>
      <c r="O107" s="177"/>
      <c r="P107" s="177"/>
      <c r="Q107" s="177"/>
      <c r="R107" s="177"/>
      <c r="S107" s="177"/>
      <c r="T107" s="178"/>
      <c r="AT107" s="179" t="s">
        <v>132</v>
      </c>
      <c r="AU107" s="179" t="s">
        <v>82</v>
      </c>
      <c r="AV107" s="11" t="s">
        <v>82</v>
      </c>
      <c r="AW107" s="11" t="s">
        <v>33</v>
      </c>
      <c r="AX107" s="11" t="s">
        <v>72</v>
      </c>
      <c r="AY107" s="179" t="s">
        <v>122</v>
      </c>
    </row>
    <row r="108" spans="1:65" s="13" customFormat="1" ht="11.25">
      <c r="B108" s="190"/>
      <c r="C108" s="191"/>
      <c r="D108" s="164" t="s">
        <v>132</v>
      </c>
      <c r="E108" s="192" t="s">
        <v>19</v>
      </c>
      <c r="F108" s="193" t="s">
        <v>138</v>
      </c>
      <c r="G108" s="191"/>
      <c r="H108" s="194">
        <v>0.01</v>
      </c>
      <c r="I108" s="195"/>
      <c r="J108" s="191"/>
      <c r="K108" s="191"/>
      <c r="L108" s="196"/>
      <c r="M108" s="197"/>
      <c r="N108" s="198"/>
      <c r="O108" s="198"/>
      <c r="P108" s="198"/>
      <c r="Q108" s="198"/>
      <c r="R108" s="198"/>
      <c r="S108" s="198"/>
      <c r="T108" s="199"/>
      <c r="AT108" s="200" t="s">
        <v>132</v>
      </c>
      <c r="AU108" s="200" t="s">
        <v>82</v>
      </c>
      <c r="AV108" s="13" t="s">
        <v>121</v>
      </c>
      <c r="AW108" s="13" t="s">
        <v>33</v>
      </c>
      <c r="AX108" s="13" t="s">
        <v>80</v>
      </c>
      <c r="AY108" s="200" t="s">
        <v>122</v>
      </c>
    </row>
    <row r="109" spans="1:65" s="2" customFormat="1" ht="24.2" customHeight="1">
      <c r="A109" s="34"/>
      <c r="B109" s="35"/>
      <c r="C109" s="151" t="s">
        <v>131</v>
      </c>
      <c r="D109" s="151" t="s">
        <v>116</v>
      </c>
      <c r="E109" s="152" t="s">
        <v>469</v>
      </c>
      <c r="F109" s="153" t="s">
        <v>470</v>
      </c>
      <c r="G109" s="154" t="s">
        <v>225</v>
      </c>
      <c r="H109" s="155">
        <v>0.01</v>
      </c>
      <c r="I109" s="156"/>
      <c r="J109" s="157">
        <f>ROUND(I109*H109,2)</f>
        <v>0</v>
      </c>
      <c r="K109" s="153" t="s">
        <v>120</v>
      </c>
      <c r="L109" s="39"/>
      <c r="M109" s="158" t="s">
        <v>19</v>
      </c>
      <c r="N109" s="159" t="s">
        <v>43</v>
      </c>
      <c r="O109" s="64"/>
      <c r="P109" s="160">
        <f>O109*H109</f>
        <v>0</v>
      </c>
      <c r="Q109" s="160">
        <v>0</v>
      </c>
      <c r="R109" s="160">
        <f>Q109*H109</f>
        <v>0</v>
      </c>
      <c r="S109" s="160">
        <v>0</v>
      </c>
      <c r="T109" s="161">
        <f>S109*H109</f>
        <v>0</v>
      </c>
      <c r="U109" s="34"/>
      <c r="V109" s="34"/>
      <c r="W109" s="34"/>
      <c r="X109" s="34"/>
      <c r="Y109" s="34"/>
      <c r="Z109" s="34"/>
      <c r="AA109" s="34"/>
      <c r="AB109" s="34"/>
      <c r="AC109" s="34"/>
      <c r="AD109" s="34"/>
      <c r="AE109" s="34"/>
      <c r="AR109" s="162" t="s">
        <v>121</v>
      </c>
      <c r="AT109" s="162" t="s">
        <v>116</v>
      </c>
      <c r="AU109" s="162" t="s">
        <v>82</v>
      </c>
      <c r="AY109" s="17" t="s">
        <v>122</v>
      </c>
      <c r="BE109" s="163">
        <f>IF(N109="základní",J109,0)</f>
        <v>0</v>
      </c>
      <c r="BF109" s="163">
        <f>IF(N109="snížená",J109,0)</f>
        <v>0</v>
      </c>
      <c r="BG109" s="163">
        <f>IF(N109="zákl. přenesená",J109,0)</f>
        <v>0</v>
      </c>
      <c r="BH109" s="163">
        <f>IF(N109="sníž. přenesená",J109,0)</f>
        <v>0</v>
      </c>
      <c r="BI109" s="163">
        <f>IF(N109="nulová",J109,0)</f>
        <v>0</v>
      </c>
      <c r="BJ109" s="17" t="s">
        <v>80</v>
      </c>
      <c r="BK109" s="163">
        <f>ROUND(I109*H109,2)</f>
        <v>0</v>
      </c>
      <c r="BL109" s="17" t="s">
        <v>121</v>
      </c>
      <c r="BM109" s="162" t="s">
        <v>153</v>
      </c>
    </row>
    <row r="110" spans="1:65" s="2" customFormat="1" ht="19.5">
      <c r="A110" s="34"/>
      <c r="B110" s="35"/>
      <c r="C110" s="36"/>
      <c r="D110" s="164" t="s">
        <v>123</v>
      </c>
      <c r="E110" s="36"/>
      <c r="F110" s="165" t="s">
        <v>470</v>
      </c>
      <c r="G110" s="36"/>
      <c r="H110" s="36"/>
      <c r="I110" s="166"/>
      <c r="J110" s="36"/>
      <c r="K110" s="36"/>
      <c r="L110" s="39"/>
      <c r="M110" s="167"/>
      <c r="N110" s="168"/>
      <c r="O110" s="64"/>
      <c r="P110" s="64"/>
      <c r="Q110" s="64"/>
      <c r="R110" s="64"/>
      <c r="S110" s="64"/>
      <c r="T110" s="65"/>
      <c r="U110" s="34"/>
      <c r="V110" s="34"/>
      <c r="W110" s="34"/>
      <c r="X110" s="34"/>
      <c r="Y110" s="34"/>
      <c r="Z110" s="34"/>
      <c r="AA110" s="34"/>
      <c r="AB110" s="34"/>
      <c r="AC110" s="34"/>
      <c r="AD110" s="34"/>
      <c r="AE110" s="34"/>
      <c r="AT110" s="17" t="s">
        <v>123</v>
      </c>
      <c r="AU110" s="17" t="s">
        <v>82</v>
      </c>
    </row>
    <row r="111" spans="1:65" s="2" customFormat="1" ht="24.2" customHeight="1">
      <c r="A111" s="34"/>
      <c r="B111" s="35"/>
      <c r="C111" s="201" t="s">
        <v>154</v>
      </c>
      <c r="D111" s="201" t="s">
        <v>312</v>
      </c>
      <c r="E111" s="202" t="s">
        <v>340</v>
      </c>
      <c r="F111" s="203" t="s">
        <v>341</v>
      </c>
      <c r="G111" s="204" t="s">
        <v>119</v>
      </c>
      <c r="H111" s="205">
        <v>60</v>
      </c>
      <c r="I111" s="206"/>
      <c r="J111" s="207">
        <f>ROUND(I111*H111,2)</f>
        <v>0</v>
      </c>
      <c r="K111" s="203" t="s">
        <v>120</v>
      </c>
      <c r="L111" s="208"/>
      <c r="M111" s="209" t="s">
        <v>19</v>
      </c>
      <c r="N111" s="210" t="s">
        <v>43</v>
      </c>
      <c r="O111" s="64"/>
      <c r="P111" s="160">
        <f>O111*H111</f>
        <v>0</v>
      </c>
      <c r="Q111" s="160">
        <v>0</v>
      </c>
      <c r="R111" s="160">
        <f>Q111*H111</f>
        <v>0</v>
      </c>
      <c r="S111" s="160">
        <v>0</v>
      </c>
      <c r="T111" s="161">
        <f>S111*H111</f>
        <v>0</v>
      </c>
      <c r="U111" s="34"/>
      <c r="V111" s="34"/>
      <c r="W111" s="34"/>
      <c r="X111" s="34"/>
      <c r="Y111" s="34"/>
      <c r="Z111" s="34"/>
      <c r="AA111" s="34"/>
      <c r="AB111" s="34"/>
      <c r="AC111" s="34"/>
      <c r="AD111" s="34"/>
      <c r="AE111" s="34"/>
      <c r="AR111" s="162" t="s">
        <v>142</v>
      </c>
      <c r="AT111" s="162" t="s">
        <v>312</v>
      </c>
      <c r="AU111" s="162" t="s">
        <v>82</v>
      </c>
      <c r="AY111" s="17" t="s">
        <v>122</v>
      </c>
      <c r="BE111" s="163">
        <f>IF(N111="základní",J111,0)</f>
        <v>0</v>
      </c>
      <c r="BF111" s="163">
        <f>IF(N111="snížená",J111,0)</f>
        <v>0</v>
      </c>
      <c r="BG111" s="163">
        <f>IF(N111="zákl. přenesená",J111,0)</f>
        <v>0</v>
      </c>
      <c r="BH111" s="163">
        <f>IF(N111="sníž. přenesená",J111,0)</f>
        <v>0</v>
      </c>
      <c r="BI111" s="163">
        <f>IF(N111="nulová",J111,0)</f>
        <v>0</v>
      </c>
      <c r="BJ111" s="17" t="s">
        <v>80</v>
      </c>
      <c r="BK111" s="163">
        <f>ROUND(I111*H111,2)</f>
        <v>0</v>
      </c>
      <c r="BL111" s="17" t="s">
        <v>121</v>
      </c>
      <c r="BM111" s="162" t="s">
        <v>157</v>
      </c>
    </row>
    <row r="112" spans="1:65" s="2" customFormat="1" ht="19.5">
      <c r="A112" s="34"/>
      <c r="B112" s="35"/>
      <c r="C112" s="36"/>
      <c r="D112" s="164" t="s">
        <v>123</v>
      </c>
      <c r="E112" s="36"/>
      <c r="F112" s="165" t="s">
        <v>341</v>
      </c>
      <c r="G112" s="36"/>
      <c r="H112" s="36"/>
      <c r="I112" s="166"/>
      <c r="J112" s="36"/>
      <c r="K112" s="36"/>
      <c r="L112" s="39"/>
      <c r="M112" s="167"/>
      <c r="N112" s="168"/>
      <c r="O112" s="64"/>
      <c r="P112" s="64"/>
      <c r="Q112" s="64"/>
      <c r="R112" s="64"/>
      <c r="S112" s="64"/>
      <c r="T112" s="65"/>
      <c r="U112" s="34"/>
      <c r="V112" s="34"/>
      <c r="W112" s="34"/>
      <c r="X112" s="34"/>
      <c r="Y112" s="34"/>
      <c r="Z112" s="34"/>
      <c r="AA112" s="34"/>
      <c r="AB112" s="34"/>
      <c r="AC112" s="34"/>
      <c r="AD112" s="34"/>
      <c r="AE112" s="34"/>
      <c r="AT112" s="17" t="s">
        <v>123</v>
      </c>
      <c r="AU112" s="17" t="s">
        <v>82</v>
      </c>
    </row>
    <row r="113" spans="1:65" s="2" customFormat="1" ht="24.2" customHeight="1">
      <c r="A113" s="34"/>
      <c r="B113" s="35"/>
      <c r="C113" s="201" t="s">
        <v>142</v>
      </c>
      <c r="D113" s="201" t="s">
        <v>312</v>
      </c>
      <c r="E113" s="202" t="s">
        <v>344</v>
      </c>
      <c r="F113" s="203" t="s">
        <v>345</v>
      </c>
      <c r="G113" s="204" t="s">
        <v>119</v>
      </c>
      <c r="H113" s="205">
        <v>68</v>
      </c>
      <c r="I113" s="206"/>
      <c r="J113" s="207">
        <f>ROUND(I113*H113,2)</f>
        <v>0</v>
      </c>
      <c r="K113" s="203" t="s">
        <v>120</v>
      </c>
      <c r="L113" s="208"/>
      <c r="M113" s="209" t="s">
        <v>19</v>
      </c>
      <c r="N113" s="210" t="s">
        <v>43</v>
      </c>
      <c r="O113" s="64"/>
      <c r="P113" s="160">
        <f>O113*H113</f>
        <v>0</v>
      </c>
      <c r="Q113" s="160">
        <v>0</v>
      </c>
      <c r="R113" s="160">
        <f>Q113*H113</f>
        <v>0</v>
      </c>
      <c r="S113" s="160">
        <v>0</v>
      </c>
      <c r="T113" s="161">
        <f>S113*H113</f>
        <v>0</v>
      </c>
      <c r="U113" s="34"/>
      <c r="V113" s="34"/>
      <c r="W113" s="34"/>
      <c r="X113" s="34"/>
      <c r="Y113" s="34"/>
      <c r="Z113" s="34"/>
      <c r="AA113" s="34"/>
      <c r="AB113" s="34"/>
      <c r="AC113" s="34"/>
      <c r="AD113" s="34"/>
      <c r="AE113" s="34"/>
      <c r="AR113" s="162" t="s">
        <v>142</v>
      </c>
      <c r="AT113" s="162" t="s">
        <v>312</v>
      </c>
      <c r="AU113" s="162" t="s">
        <v>82</v>
      </c>
      <c r="AY113" s="17" t="s">
        <v>122</v>
      </c>
      <c r="BE113" s="163">
        <f>IF(N113="základní",J113,0)</f>
        <v>0</v>
      </c>
      <c r="BF113" s="163">
        <f>IF(N113="snížená",J113,0)</f>
        <v>0</v>
      </c>
      <c r="BG113" s="163">
        <f>IF(N113="zákl. přenesená",J113,0)</f>
        <v>0</v>
      </c>
      <c r="BH113" s="163">
        <f>IF(N113="sníž. přenesená",J113,0)</f>
        <v>0</v>
      </c>
      <c r="BI113" s="163">
        <f>IF(N113="nulová",J113,0)</f>
        <v>0</v>
      </c>
      <c r="BJ113" s="17" t="s">
        <v>80</v>
      </c>
      <c r="BK113" s="163">
        <f>ROUND(I113*H113,2)</f>
        <v>0</v>
      </c>
      <c r="BL113" s="17" t="s">
        <v>121</v>
      </c>
      <c r="BM113" s="162" t="s">
        <v>162</v>
      </c>
    </row>
    <row r="114" spans="1:65" s="2" customFormat="1" ht="19.5">
      <c r="A114" s="34"/>
      <c r="B114" s="35"/>
      <c r="C114" s="36"/>
      <c r="D114" s="164" t="s">
        <v>123</v>
      </c>
      <c r="E114" s="36"/>
      <c r="F114" s="165" t="s">
        <v>345</v>
      </c>
      <c r="G114" s="36"/>
      <c r="H114" s="36"/>
      <c r="I114" s="166"/>
      <c r="J114" s="36"/>
      <c r="K114" s="36"/>
      <c r="L114" s="39"/>
      <c r="M114" s="167"/>
      <c r="N114" s="168"/>
      <c r="O114" s="64"/>
      <c r="P114" s="64"/>
      <c r="Q114" s="64"/>
      <c r="R114" s="64"/>
      <c r="S114" s="64"/>
      <c r="T114" s="65"/>
      <c r="U114" s="34"/>
      <c r="V114" s="34"/>
      <c r="W114" s="34"/>
      <c r="X114" s="34"/>
      <c r="Y114" s="34"/>
      <c r="Z114" s="34"/>
      <c r="AA114" s="34"/>
      <c r="AB114" s="34"/>
      <c r="AC114" s="34"/>
      <c r="AD114" s="34"/>
      <c r="AE114" s="34"/>
      <c r="AT114" s="17" t="s">
        <v>123</v>
      </c>
      <c r="AU114" s="17" t="s">
        <v>82</v>
      </c>
    </row>
    <row r="115" spans="1:65" s="2" customFormat="1" ht="21.75" customHeight="1">
      <c r="A115" s="34"/>
      <c r="B115" s="35"/>
      <c r="C115" s="201" t="s">
        <v>164</v>
      </c>
      <c r="D115" s="201" t="s">
        <v>312</v>
      </c>
      <c r="E115" s="202" t="s">
        <v>349</v>
      </c>
      <c r="F115" s="203" t="s">
        <v>471</v>
      </c>
      <c r="G115" s="204" t="s">
        <v>119</v>
      </c>
      <c r="H115" s="205">
        <v>66</v>
      </c>
      <c r="I115" s="206"/>
      <c r="J115" s="207">
        <f>ROUND(I115*H115,2)</f>
        <v>0</v>
      </c>
      <c r="K115" s="203" t="s">
        <v>120</v>
      </c>
      <c r="L115" s="208"/>
      <c r="M115" s="209" t="s">
        <v>19</v>
      </c>
      <c r="N115" s="210" t="s">
        <v>43</v>
      </c>
      <c r="O115" s="64"/>
      <c r="P115" s="160">
        <f>O115*H115</f>
        <v>0</v>
      </c>
      <c r="Q115" s="160">
        <v>0</v>
      </c>
      <c r="R115" s="160">
        <f>Q115*H115</f>
        <v>0</v>
      </c>
      <c r="S115" s="160">
        <v>0</v>
      </c>
      <c r="T115" s="161">
        <f>S115*H115</f>
        <v>0</v>
      </c>
      <c r="U115" s="34"/>
      <c r="V115" s="34"/>
      <c r="W115" s="34"/>
      <c r="X115" s="34"/>
      <c r="Y115" s="34"/>
      <c r="Z115" s="34"/>
      <c r="AA115" s="34"/>
      <c r="AB115" s="34"/>
      <c r="AC115" s="34"/>
      <c r="AD115" s="34"/>
      <c r="AE115" s="34"/>
      <c r="AR115" s="162" t="s">
        <v>142</v>
      </c>
      <c r="AT115" s="162" t="s">
        <v>312</v>
      </c>
      <c r="AU115" s="162" t="s">
        <v>82</v>
      </c>
      <c r="AY115" s="17" t="s">
        <v>122</v>
      </c>
      <c r="BE115" s="163">
        <f>IF(N115="základní",J115,0)</f>
        <v>0</v>
      </c>
      <c r="BF115" s="163">
        <f>IF(N115="snížená",J115,0)</f>
        <v>0</v>
      </c>
      <c r="BG115" s="163">
        <f>IF(N115="zákl. přenesená",J115,0)</f>
        <v>0</v>
      </c>
      <c r="BH115" s="163">
        <f>IF(N115="sníž. přenesená",J115,0)</f>
        <v>0</v>
      </c>
      <c r="BI115" s="163">
        <f>IF(N115="nulová",J115,0)</f>
        <v>0</v>
      </c>
      <c r="BJ115" s="17" t="s">
        <v>80</v>
      </c>
      <c r="BK115" s="163">
        <f>ROUND(I115*H115,2)</f>
        <v>0</v>
      </c>
      <c r="BL115" s="17" t="s">
        <v>121</v>
      </c>
      <c r="BM115" s="162" t="s">
        <v>167</v>
      </c>
    </row>
    <row r="116" spans="1:65" s="2" customFormat="1" ht="11.25">
      <c r="A116" s="34"/>
      <c r="B116" s="35"/>
      <c r="C116" s="36"/>
      <c r="D116" s="164" t="s">
        <v>123</v>
      </c>
      <c r="E116" s="36"/>
      <c r="F116" s="165" t="s">
        <v>471</v>
      </c>
      <c r="G116" s="36"/>
      <c r="H116" s="36"/>
      <c r="I116" s="166"/>
      <c r="J116" s="36"/>
      <c r="K116" s="36"/>
      <c r="L116" s="39"/>
      <c r="M116" s="167"/>
      <c r="N116" s="168"/>
      <c r="O116" s="64"/>
      <c r="P116" s="64"/>
      <c r="Q116" s="64"/>
      <c r="R116" s="64"/>
      <c r="S116" s="64"/>
      <c r="T116" s="65"/>
      <c r="U116" s="34"/>
      <c r="V116" s="34"/>
      <c r="W116" s="34"/>
      <c r="X116" s="34"/>
      <c r="Y116" s="34"/>
      <c r="Z116" s="34"/>
      <c r="AA116" s="34"/>
      <c r="AB116" s="34"/>
      <c r="AC116" s="34"/>
      <c r="AD116" s="34"/>
      <c r="AE116" s="34"/>
      <c r="AT116" s="17" t="s">
        <v>123</v>
      </c>
      <c r="AU116" s="17" t="s">
        <v>82</v>
      </c>
    </row>
    <row r="117" spans="1:65" s="2" customFormat="1" ht="24.2" customHeight="1">
      <c r="A117" s="34"/>
      <c r="B117" s="35"/>
      <c r="C117" s="151" t="s">
        <v>149</v>
      </c>
      <c r="D117" s="151" t="s">
        <v>116</v>
      </c>
      <c r="E117" s="152" t="s">
        <v>229</v>
      </c>
      <c r="F117" s="153" t="s">
        <v>230</v>
      </c>
      <c r="G117" s="154" t="s">
        <v>225</v>
      </c>
      <c r="H117" s="155">
        <v>0.15</v>
      </c>
      <c r="I117" s="156"/>
      <c r="J117" s="157">
        <f>ROUND(I117*H117,2)</f>
        <v>0</v>
      </c>
      <c r="K117" s="153" t="s">
        <v>120</v>
      </c>
      <c r="L117" s="39"/>
      <c r="M117" s="158" t="s">
        <v>19</v>
      </c>
      <c r="N117" s="159" t="s">
        <v>43</v>
      </c>
      <c r="O117" s="64"/>
      <c r="P117" s="160">
        <f>O117*H117</f>
        <v>0</v>
      </c>
      <c r="Q117" s="160">
        <v>0</v>
      </c>
      <c r="R117" s="160">
        <f>Q117*H117</f>
        <v>0</v>
      </c>
      <c r="S117" s="160">
        <v>0</v>
      </c>
      <c r="T117" s="161">
        <f>S117*H117</f>
        <v>0</v>
      </c>
      <c r="U117" s="34"/>
      <c r="V117" s="34"/>
      <c r="W117" s="34"/>
      <c r="X117" s="34"/>
      <c r="Y117" s="34"/>
      <c r="Z117" s="34"/>
      <c r="AA117" s="34"/>
      <c r="AB117" s="34"/>
      <c r="AC117" s="34"/>
      <c r="AD117" s="34"/>
      <c r="AE117" s="34"/>
      <c r="AR117" s="162" t="s">
        <v>121</v>
      </c>
      <c r="AT117" s="162" t="s">
        <v>116</v>
      </c>
      <c r="AU117" s="162" t="s">
        <v>82</v>
      </c>
      <c r="AY117" s="17" t="s">
        <v>122</v>
      </c>
      <c r="BE117" s="163">
        <f>IF(N117="základní",J117,0)</f>
        <v>0</v>
      </c>
      <c r="BF117" s="163">
        <f>IF(N117="snížená",J117,0)</f>
        <v>0</v>
      </c>
      <c r="BG117" s="163">
        <f>IF(N117="zákl. přenesená",J117,0)</f>
        <v>0</v>
      </c>
      <c r="BH117" s="163">
        <f>IF(N117="sníž. přenesená",J117,0)</f>
        <v>0</v>
      </c>
      <c r="BI117" s="163">
        <f>IF(N117="nulová",J117,0)</f>
        <v>0</v>
      </c>
      <c r="BJ117" s="17" t="s">
        <v>80</v>
      </c>
      <c r="BK117" s="163">
        <f>ROUND(I117*H117,2)</f>
        <v>0</v>
      </c>
      <c r="BL117" s="17" t="s">
        <v>121</v>
      </c>
      <c r="BM117" s="162" t="s">
        <v>176</v>
      </c>
    </row>
    <row r="118" spans="1:65" s="2" customFormat="1" ht="19.5">
      <c r="A118" s="34"/>
      <c r="B118" s="35"/>
      <c r="C118" s="36"/>
      <c r="D118" s="164" t="s">
        <v>123</v>
      </c>
      <c r="E118" s="36"/>
      <c r="F118" s="165" t="s">
        <v>230</v>
      </c>
      <c r="G118" s="36"/>
      <c r="H118" s="36"/>
      <c r="I118" s="166"/>
      <c r="J118" s="36"/>
      <c r="K118" s="36"/>
      <c r="L118" s="39"/>
      <c r="M118" s="167"/>
      <c r="N118" s="168"/>
      <c r="O118" s="64"/>
      <c r="P118" s="64"/>
      <c r="Q118" s="64"/>
      <c r="R118" s="64"/>
      <c r="S118" s="64"/>
      <c r="T118" s="65"/>
      <c r="U118" s="34"/>
      <c r="V118" s="34"/>
      <c r="W118" s="34"/>
      <c r="X118" s="34"/>
      <c r="Y118" s="34"/>
      <c r="Z118" s="34"/>
      <c r="AA118" s="34"/>
      <c r="AB118" s="34"/>
      <c r="AC118" s="34"/>
      <c r="AD118" s="34"/>
      <c r="AE118" s="34"/>
      <c r="AT118" s="17" t="s">
        <v>123</v>
      </c>
      <c r="AU118" s="17" t="s">
        <v>82</v>
      </c>
    </row>
    <row r="119" spans="1:65" s="2" customFormat="1" ht="16.5" customHeight="1">
      <c r="A119" s="34"/>
      <c r="B119" s="35"/>
      <c r="C119" s="151" t="s">
        <v>179</v>
      </c>
      <c r="D119" s="151" t="s">
        <v>116</v>
      </c>
      <c r="E119" s="152" t="s">
        <v>218</v>
      </c>
      <c r="F119" s="153" t="s">
        <v>219</v>
      </c>
      <c r="G119" s="154" t="s">
        <v>220</v>
      </c>
      <c r="H119" s="155">
        <v>22.5</v>
      </c>
      <c r="I119" s="156"/>
      <c r="J119" s="157">
        <f>ROUND(I119*H119,2)</f>
        <v>0</v>
      </c>
      <c r="K119" s="153" t="s">
        <v>120</v>
      </c>
      <c r="L119" s="39"/>
      <c r="M119" s="158" t="s">
        <v>19</v>
      </c>
      <c r="N119" s="159" t="s">
        <v>43</v>
      </c>
      <c r="O119" s="64"/>
      <c r="P119" s="160">
        <f>O119*H119</f>
        <v>0</v>
      </c>
      <c r="Q119" s="160">
        <v>0</v>
      </c>
      <c r="R119" s="160">
        <f>Q119*H119</f>
        <v>0</v>
      </c>
      <c r="S119" s="160">
        <v>0</v>
      </c>
      <c r="T119" s="161">
        <f>S119*H119</f>
        <v>0</v>
      </c>
      <c r="U119" s="34"/>
      <c r="V119" s="34"/>
      <c r="W119" s="34"/>
      <c r="X119" s="34"/>
      <c r="Y119" s="34"/>
      <c r="Z119" s="34"/>
      <c r="AA119" s="34"/>
      <c r="AB119" s="34"/>
      <c r="AC119" s="34"/>
      <c r="AD119" s="34"/>
      <c r="AE119" s="34"/>
      <c r="AR119" s="162" t="s">
        <v>121</v>
      </c>
      <c r="AT119" s="162" t="s">
        <v>116</v>
      </c>
      <c r="AU119" s="162" t="s">
        <v>82</v>
      </c>
      <c r="AY119" s="17" t="s">
        <v>122</v>
      </c>
      <c r="BE119" s="163">
        <f>IF(N119="základní",J119,0)</f>
        <v>0</v>
      </c>
      <c r="BF119" s="163">
        <f>IF(N119="snížená",J119,0)</f>
        <v>0</v>
      </c>
      <c r="BG119" s="163">
        <f>IF(N119="zákl. přenesená",J119,0)</f>
        <v>0</v>
      </c>
      <c r="BH119" s="163">
        <f>IF(N119="sníž. přenesená",J119,0)</f>
        <v>0</v>
      </c>
      <c r="BI119" s="163">
        <f>IF(N119="nulová",J119,0)</f>
        <v>0</v>
      </c>
      <c r="BJ119" s="17" t="s">
        <v>80</v>
      </c>
      <c r="BK119" s="163">
        <f>ROUND(I119*H119,2)</f>
        <v>0</v>
      </c>
      <c r="BL119" s="17" t="s">
        <v>121</v>
      </c>
      <c r="BM119" s="162" t="s">
        <v>182</v>
      </c>
    </row>
    <row r="120" spans="1:65" s="2" customFormat="1" ht="11.25">
      <c r="A120" s="34"/>
      <c r="B120" s="35"/>
      <c r="C120" s="36"/>
      <c r="D120" s="164" t="s">
        <v>123</v>
      </c>
      <c r="E120" s="36"/>
      <c r="F120" s="165" t="s">
        <v>219</v>
      </c>
      <c r="G120" s="36"/>
      <c r="H120" s="36"/>
      <c r="I120" s="166"/>
      <c r="J120" s="36"/>
      <c r="K120" s="36"/>
      <c r="L120" s="39"/>
      <c r="M120" s="167"/>
      <c r="N120" s="168"/>
      <c r="O120" s="64"/>
      <c r="P120" s="64"/>
      <c r="Q120" s="64"/>
      <c r="R120" s="64"/>
      <c r="S120" s="64"/>
      <c r="T120" s="65"/>
      <c r="U120" s="34"/>
      <c r="V120" s="34"/>
      <c r="W120" s="34"/>
      <c r="X120" s="34"/>
      <c r="Y120" s="34"/>
      <c r="Z120" s="34"/>
      <c r="AA120" s="34"/>
      <c r="AB120" s="34"/>
      <c r="AC120" s="34"/>
      <c r="AD120" s="34"/>
      <c r="AE120" s="34"/>
      <c r="AT120" s="17" t="s">
        <v>123</v>
      </c>
      <c r="AU120" s="17" t="s">
        <v>82</v>
      </c>
    </row>
    <row r="121" spans="1:65" s="2" customFormat="1" ht="16.5" customHeight="1">
      <c r="A121" s="34"/>
      <c r="B121" s="35"/>
      <c r="C121" s="201" t="s">
        <v>153</v>
      </c>
      <c r="D121" s="201" t="s">
        <v>312</v>
      </c>
      <c r="E121" s="202" t="s">
        <v>331</v>
      </c>
      <c r="F121" s="203" t="s">
        <v>332</v>
      </c>
      <c r="G121" s="204" t="s">
        <v>141</v>
      </c>
      <c r="H121" s="205">
        <v>84.207999999999998</v>
      </c>
      <c r="I121" s="206"/>
      <c r="J121" s="207">
        <f>ROUND(I121*H121,2)</f>
        <v>0</v>
      </c>
      <c r="K121" s="203" t="s">
        <v>120</v>
      </c>
      <c r="L121" s="208"/>
      <c r="M121" s="209" t="s">
        <v>19</v>
      </c>
      <c r="N121" s="210" t="s">
        <v>43</v>
      </c>
      <c r="O121" s="64"/>
      <c r="P121" s="160">
        <f>O121*H121</f>
        <v>0</v>
      </c>
      <c r="Q121" s="160">
        <v>0</v>
      </c>
      <c r="R121" s="160">
        <f>Q121*H121</f>
        <v>0</v>
      </c>
      <c r="S121" s="160">
        <v>0</v>
      </c>
      <c r="T121" s="161">
        <f>S121*H121</f>
        <v>0</v>
      </c>
      <c r="U121" s="34"/>
      <c r="V121" s="34"/>
      <c r="W121" s="34"/>
      <c r="X121" s="34"/>
      <c r="Y121" s="34"/>
      <c r="Z121" s="34"/>
      <c r="AA121" s="34"/>
      <c r="AB121" s="34"/>
      <c r="AC121" s="34"/>
      <c r="AD121" s="34"/>
      <c r="AE121" s="34"/>
      <c r="AR121" s="162" t="s">
        <v>142</v>
      </c>
      <c r="AT121" s="162" t="s">
        <v>312</v>
      </c>
      <c r="AU121" s="162" t="s">
        <v>82</v>
      </c>
      <c r="AY121" s="17" t="s">
        <v>122</v>
      </c>
      <c r="BE121" s="163">
        <f>IF(N121="základní",J121,0)</f>
        <v>0</v>
      </c>
      <c r="BF121" s="163">
        <f>IF(N121="snížená",J121,0)</f>
        <v>0</v>
      </c>
      <c r="BG121" s="163">
        <f>IF(N121="zákl. přenesená",J121,0)</f>
        <v>0</v>
      </c>
      <c r="BH121" s="163">
        <f>IF(N121="sníž. přenesená",J121,0)</f>
        <v>0</v>
      </c>
      <c r="BI121" s="163">
        <f>IF(N121="nulová",J121,0)</f>
        <v>0</v>
      </c>
      <c r="BJ121" s="17" t="s">
        <v>80</v>
      </c>
      <c r="BK121" s="163">
        <f>ROUND(I121*H121,2)</f>
        <v>0</v>
      </c>
      <c r="BL121" s="17" t="s">
        <v>121</v>
      </c>
      <c r="BM121" s="162" t="s">
        <v>196</v>
      </c>
    </row>
    <row r="122" spans="1:65" s="2" customFormat="1" ht="11.25">
      <c r="A122" s="34"/>
      <c r="B122" s="35"/>
      <c r="C122" s="36"/>
      <c r="D122" s="164" t="s">
        <v>123</v>
      </c>
      <c r="E122" s="36"/>
      <c r="F122" s="165" t="s">
        <v>332</v>
      </c>
      <c r="G122" s="36"/>
      <c r="H122" s="36"/>
      <c r="I122" s="166"/>
      <c r="J122" s="36"/>
      <c r="K122" s="36"/>
      <c r="L122" s="39"/>
      <c r="M122" s="167"/>
      <c r="N122" s="168"/>
      <c r="O122" s="64"/>
      <c r="P122" s="64"/>
      <c r="Q122" s="64"/>
      <c r="R122" s="64"/>
      <c r="S122" s="64"/>
      <c r="T122" s="65"/>
      <c r="U122" s="34"/>
      <c r="V122" s="34"/>
      <c r="W122" s="34"/>
      <c r="X122" s="34"/>
      <c r="Y122" s="34"/>
      <c r="Z122" s="34"/>
      <c r="AA122" s="34"/>
      <c r="AB122" s="34"/>
      <c r="AC122" s="34"/>
      <c r="AD122" s="34"/>
      <c r="AE122" s="34"/>
      <c r="AT122" s="17" t="s">
        <v>123</v>
      </c>
      <c r="AU122" s="17" t="s">
        <v>82</v>
      </c>
    </row>
    <row r="123" spans="1:65" s="11" customFormat="1" ht="22.5">
      <c r="B123" s="169"/>
      <c r="C123" s="170"/>
      <c r="D123" s="164" t="s">
        <v>132</v>
      </c>
      <c r="E123" s="171" t="s">
        <v>19</v>
      </c>
      <c r="F123" s="172" t="s">
        <v>472</v>
      </c>
      <c r="G123" s="170"/>
      <c r="H123" s="173">
        <v>84.207999999999998</v>
      </c>
      <c r="I123" s="174"/>
      <c r="J123" s="170"/>
      <c r="K123" s="170"/>
      <c r="L123" s="175"/>
      <c r="M123" s="176"/>
      <c r="N123" s="177"/>
      <c r="O123" s="177"/>
      <c r="P123" s="177"/>
      <c r="Q123" s="177"/>
      <c r="R123" s="177"/>
      <c r="S123" s="177"/>
      <c r="T123" s="178"/>
      <c r="AT123" s="179" t="s">
        <v>132</v>
      </c>
      <c r="AU123" s="179" t="s">
        <v>82</v>
      </c>
      <c r="AV123" s="11" t="s">
        <v>82</v>
      </c>
      <c r="AW123" s="11" t="s">
        <v>33</v>
      </c>
      <c r="AX123" s="11" t="s">
        <v>72</v>
      </c>
      <c r="AY123" s="179" t="s">
        <v>122</v>
      </c>
    </row>
    <row r="124" spans="1:65" s="13" customFormat="1" ht="11.25">
      <c r="B124" s="190"/>
      <c r="C124" s="191"/>
      <c r="D124" s="164" t="s">
        <v>132</v>
      </c>
      <c r="E124" s="192" t="s">
        <v>19</v>
      </c>
      <c r="F124" s="193" t="s">
        <v>138</v>
      </c>
      <c r="G124" s="191"/>
      <c r="H124" s="194">
        <v>84.207999999999998</v>
      </c>
      <c r="I124" s="195"/>
      <c r="J124" s="191"/>
      <c r="K124" s="191"/>
      <c r="L124" s="196"/>
      <c r="M124" s="197"/>
      <c r="N124" s="198"/>
      <c r="O124" s="198"/>
      <c r="P124" s="198"/>
      <c r="Q124" s="198"/>
      <c r="R124" s="198"/>
      <c r="S124" s="198"/>
      <c r="T124" s="199"/>
      <c r="AT124" s="200" t="s">
        <v>132</v>
      </c>
      <c r="AU124" s="200" t="s">
        <v>82</v>
      </c>
      <c r="AV124" s="13" t="s">
        <v>121</v>
      </c>
      <c r="AW124" s="13" t="s">
        <v>33</v>
      </c>
      <c r="AX124" s="13" t="s">
        <v>80</v>
      </c>
      <c r="AY124" s="200" t="s">
        <v>122</v>
      </c>
    </row>
    <row r="125" spans="1:65" s="2" customFormat="1" ht="24.2" customHeight="1">
      <c r="A125" s="34"/>
      <c r="B125" s="35"/>
      <c r="C125" s="151" t="s">
        <v>198</v>
      </c>
      <c r="D125" s="151" t="s">
        <v>116</v>
      </c>
      <c r="E125" s="152" t="s">
        <v>473</v>
      </c>
      <c r="F125" s="153" t="s">
        <v>474</v>
      </c>
      <c r="G125" s="154" t="s">
        <v>475</v>
      </c>
      <c r="H125" s="155">
        <v>4</v>
      </c>
      <c r="I125" s="156"/>
      <c r="J125" s="157">
        <f>ROUND(I125*H125,2)</f>
        <v>0</v>
      </c>
      <c r="K125" s="153" t="s">
        <v>120</v>
      </c>
      <c r="L125" s="39"/>
      <c r="M125" s="158" t="s">
        <v>19</v>
      </c>
      <c r="N125" s="159" t="s">
        <v>43</v>
      </c>
      <c r="O125" s="64"/>
      <c r="P125" s="160">
        <f>O125*H125</f>
        <v>0</v>
      </c>
      <c r="Q125" s="160">
        <v>0</v>
      </c>
      <c r="R125" s="160">
        <f>Q125*H125</f>
        <v>0</v>
      </c>
      <c r="S125" s="160">
        <v>0</v>
      </c>
      <c r="T125" s="161">
        <f>S125*H125</f>
        <v>0</v>
      </c>
      <c r="U125" s="34"/>
      <c r="V125" s="34"/>
      <c r="W125" s="34"/>
      <c r="X125" s="34"/>
      <c r="Y125" s="34"/>
      <c r="Z125" s="34"/>
      <c r="AA125" s="34"/>
      <c r="AB125" s="34"/>
      <c r="AC125" s="34"/>
      <c r="AD125" s="34"/>
      <c r="AE125" s="34"/>
      <c r="AR125" s="162" t="s">
        <v>121</v>
      </c>
      <c r="AT125" s="162" t="s">
        <v>116</v>
      </c>
      <c r="AU125" s="162" t="s">
        <v>82</v>
      </c>
      <c r="AY125" s="17" t="s">
        <v>122</v>
      </c>
      <c r="BE125" s="163">
        <f>IF(N125="základní",J125,0)</f>
        <v>0</v>
      </c>
      <c r="BF125" s="163">
        <f>IF(N125="snížená",J125,0)</f>
        <v>0</v>
      </c>
      <c r="BG125" s="163">
        <f>IF(N125="zákl. přenesená",J125,0)</f>
        <v>0</v>
      </c>
      <c r="BH125" s="163">
        <f>IF(N125="sníž. přenesená",J125,0)</f>
        <v>0</v>
      </c>
      <c r="BI125" s="163">
        <f>IF(N125="nulová",J125,0)</f>
        <v>0</v>
      </c>
      <c r="BJ125" s="17" t="s">
        <v>80</v>
      </c>
      <c r="BK125" s="163">
        <f>ROUND(I125*H125,2)</f>
        <v>0</v>
      </c>
      <c r="BL125" s="17" t="s">
        <v>121</v>
      </c>
      <c r="BM125" s="162" t="s">
        <v>201</v>
      </c>
    </row>
    <row r="126" spans="1:65" s="2" customFormat="1" ht="19.5">
      <c r="A126" s="34"/>
      <c r="B126" s="35"/>
      <c r="C126" s="36"/>
      <c r="D126" s="164" t="s">
        <v>123</v>
      </c>
      <c r="E126" s="36"/>
      <c r="F126" s="165" t="s">
        <v>474</v>
      </c>
      <c r="G126" s="36"/>
      <c r="H126" s="36"/>
      <c r="I126" s="166"/>
      <c r="J126" s="36"/>
      <c r="K126" s="36"/>
      <c r="L126" s="39"/>
      <c r="M126" s="167"/>
      <c r="N126" s="168"/>
      <c r="O126" s="64"/>
      <c r="P126" s="64"/>
      <c r="Q126" s="64"/>
      <c r="R126" s="64"/>
      <c r="S126" s="64"/>
      <c r="T126" s="65"/>
      <c r="U126" s="34"/>
      <c r="V126" s="34"/>
      <c r="W126" s="34"/>
      <c r="X126" s="34"/>
      <c r="Y126" s="34"/>
      <c r="Z126" s="34"/>
      <c r="AA126" s="34"/>
      <c r="AB126" s="34"/>
      <c r="AC126" s="34"/>
      <c r="AD126" s="34"/>
      <c r="AE126" s="34"/>
      <c r="AT126" s="17" t="s">
        <v>123</v>
      </c>
      <c r="AU126" s="17" t="s">
        <v>82</v>
      </c>
    </row>
    <row r="127" spans="1:65" s="2" customFormat="1" ht="24.2" customHeight="1">
      <c r="A127" s="34"/>
      <c r="B127" s="35"/>
      <c r="C127" s="151" t="s">
        <v>157</v>
      </c>
      <c r="D127" s="151" t="s">
        <v>116</v>
      </c>
      <c r="E127" s="152" t="s">
        <v>238</v>
      </c>
      <c r="F127" s="153" t="s">
        <v>239</v>
      </c>
      <c r="G127" s="154" t="s">
        <v>475</v>
      </c>
      <c r="H127" s="155">
        <v>4</v>
      </c>
      <c r="I127" s="156"/>
      <c r="J127" s="157">
        <f>ROUND(I127*H127,2)</f>
        <v>0</v>
      </c>
      <c r="K127" s="153" t="s">
        <v>120</v>
      </c>
      <c r="L127" s="39"/>
      <c r="M127" s="158" t="s">
        <v>19</v>
      </c>
      <c r="N127" s="159" t="s">
        <v>43</v>
      </c>
      <c r="O127" s="64"/>
      <c r="P127" s="160">
        <f>O127*H127</f>
        <v>0</v>
      </c>
      <c r="Q127" s="160">
        <v>0</v>
      </c>
      <c r="R127" s="160">
        <f>Q127*H127</f>
        <v>0</v>
      </c>
      <c r="S127" s="160">
        <v>0</v>
      </c>
      <c r="T127" s="161">
        <f>S127*H127</f>
        <v>0</v>
      </c>
      <c r="U127" s="34"/>
      <c r="V127" s="34"/>
      <c r="W127" s="34"/>
      <c r="X127" s="34"/>
      <c r="Y127" s="34"/>
      <c r="Z127" s="34"/>
      <c r="AA127" s="34"/>
      <c r="AB127" s="34"/>
      <c r="AC127" s="34"/>
      <c r="AD127" s="34"/>
      <c r="AE127" s="34"/>
      <c r="AR127" s="162" t="s">
        <v>121</v>
      </c>
      <c r="AT127" s="162" t="s">
        <v>116</v>
      </c>
      <c r="AU127" s="162" t="s">
        <v>82</v>
      </c>
      <c r="AY127" s="17" t="s">
        <v>122</v>
      </c>
      <c r="BE127" s="163">
        <f>IF(N127="základní",J127,0)</f>
        <v>0</v>
      </c>
      <c r="BF127" s="163">
        <f>IF(N127="snížená",J127,0)</f>
        <v>0</v>
      </c>
      <c r="BG127" s="163">
        <f>IF(N127="zákl. přenesená",J127,0)</f>
        <v>0</v>
      </c>
      <c r="BH127" s="163">
        <f>IF(N127="sníž. přenesená",J127,0)</f>
        <v>0</v>
      </c>
      <c r="BI127" s="163">
        <f>IF(N127="nulová",J127,0)</f>
        <v>0</v>
      </c>
      <c r="BJ127" s="17" t="s">
        <v>80</v>
      </c>
      <c r="BK127" s="163">
        <f>ROUND(I127*H127,2)</f>
        <v>0</v>
      </c>
      <c r="BL127" s="17" t="s">
        <v>121</v>
      </c>
      <c r="BM127" s="162" t="s">
        <v>205</v>
      </c>
    </row>
    <row r="128" spans="1:65" s="2" customFormat="1" ht="19.5">
      <c r="A128" s="34"/>
      <c r="B128" s="35"/>
      <c r="C128" s="36"/>
      <c r="D128" s="164" t="s">
        <v>123</v>
      </c>
      <c r="E128" s="36"/>
      <c r="F128" s="165" t="s">
        <v>239</v>
      </c>
      <c r="G128" s="36"/>
      <c r="H128" s="36"/>
      <c r="I128" s="166"/>
      <c r="J128" s="36"/>
      <c r="K128" s="36"/>
      <c r="L128" s="39"/>
      <c r="M128" s="167"/>
      <c r="N128" s="168"/>
      <c r="O128" s="64"/>
      <c r="P128" s="64"/>
      <c r="Q128" s="64"/>
      <c r="R128" s="64"/>
      <c r="S128" s="64"/>
      <c r="T128" s="65"/>
      <c r="U128" s="34"/>
      <c r="V128" s="34"/>
      <c r="W128" s="34"/>
      <c r="X128" s="34"/>
      <c r="Y128" s="34"/>
      <c r="Z128" s="34"/>
      <c r="AA128" s="34"/>
      <c r="AB128" s="34"/>
      <c r="AC128" s="34"/>
      <c r="AD128" s="34"/>
      <c r="AE128" s="34"/>
      <c r="AT128" s="17" t="s">
        <v>123</v>
      </c>
      <c r="AU128" s="17" t="s">
        <v>82</v>
      </c>
    </row>
    <row r="129" spans="1:65" s="2" customFormat="1" ht="37.9" customHeight="1">
      <c r="A129" s="34"/>
      <c r="B129" s="35"/>
      <c r="C129" s="151" t="s">
        <v>8</v>
      </c>
      <c r="D129" s="151" t="s">
        <v>116</v>
      </c>
      <c r="E129" s="152" t="s">
        <v>242</v>
      </c>
      <c r="F129" s="153" t="s">
        <v>476</v>
      </c>
      <c r="G129" s="154" t="s">
        <v>175</v>
      </c>
      <c r="H129" s="155">
        <v>110</v>
      </c>
      <c r="I129" s="156"/>
      <c r="J129" s="157">
        <f>ROUND(I129*H129,2)</f>
        <v>0</v>
      </c>
      <c r="K129" s="153" t="s">
        <v>120</v>
      </c>
      <c r="L129" s="39"/>
      <c r="M129" s="158" t="s">
        <v>19</v>
      </c>
      <c r="N129" s="159" t="s">
        <v>43</v>
      </c>
      <c r="O129" s="64"/>
      <c r="P129" s="160">
        <f>O129*H129</f>
        <v>0</v>
      </c>
      <c r="Q129" s="160">
        <v>0</v>
      </c>
      <c r="R129" s="160">
        <f>Q129*H129</f>
        <v>0</v>
      </c>
      <c r="S129" s="160">
        <v>0</v>
      </c>
      <c r="T129" s="161">
        <f>S129*H129</f>
        <v>0</v>
      </c>
      <c r="U129" s="34"/>
      <c r="V129" s="34"/>
      <c r="W129" s="34"/>
      <c r="X129" s="34"/>
      <c r="Y129" s="34"/>
      <c r="Z129" s="34"/>
      <c r="AA129" s="34"/>
      <c r="AB129" s="34"/>
      <c r="AC129" s="34"/>
      <c r="AD129" s="34"/>
      <c r="AE129" s="34"/>
      <c r="AR129" s="162" t="s">
        <v>121</v>
      </c>
      <c r="AT129" s="162" t="s">
        <v>116</v>
      </c>
      <c r="AU129" s="162" t="s">
        <v>82</v>
      </c>
      <c r="AY129" s="17" t="s">
        <v>122</v>
      </c>
      <c r="BE129" s="163">
        <f>IF(N129="základní",J129,0)</f>
        <v>0</v>
      </c>
      <c r="BF129" s="163">
        <f>IF(N129="snížená",J129,0)</f>
        <v>0</v>
      </c>
      <c r="BG129" s="163">
        <f>IF(N129="zákl. přenesená",J129,0)</f>
        <v>0</v>
      </c>
      <c r="BH129" s="163">
        <f>IF(N129="sníž. přenesená",J129,0)</f>
        <v>0</v>
      </c>
      <c r="BI129" s="163">
        <f>IF(N129="nulová",J129,0)</f>
        <v>0</v>
      </c>
      <c r="BJ129" s="17" t="s">
        <v>80</v>
      </c>
      <c r="BK129" s="163">
        <f>ROUND(I129*H129,2)</f>
        <v>0</v>
      </c>
      <c r="BL129" s="17" t="s">
        <v>121</v>
      </c>
      <c r="BM129" s="162" t="s">
        <v>209</v>
      </c>
    </row>
    <row r="130" spans="1:65" s="2" customFormat="1" ht="19.5">
      <c r="A130" s="34"/>
      <c r="B130" s="35"/>
      <c r="C130" s="36"/>
      <c r="D130" s="164" t="s">
        <v>123</v>
      </c>
      <c r="E130" s="36"/>
      <c r="F130" s="165" t="s">
        <v>476</v>
      </c>
      <c r="G130" s="36"/>
      <c r="H130" s="36"/>
      <c r="I130" s="166"/>
      <c r="J130" s="36"/>
      <c r="K130" s="36"/>
      <c r="L130" s="39"/>
      <c r="M130" s="167"/>
      <c r="N130" s="168"/>
      <c r="O130" s="64"/>
      <c r="P130" s="64"/>
      <c r="Q130" s="64"/>
      <c r="R130" s="64"/>
      <c r="S130" s="64"/>
      <c r="T130" s="65"/>
      <c r="U130" s="34"/>
      <c r="V130" s="34"/>
      <c r="W130" s="34"/>
      <c r="X130" s="34"/>
      <c r="Y130" s="34"/>
      <c r="Z130" s="34"/>
      <c r="AA130" s="34"/>
      <c r="AB130" s="34"/>
      <c r="AC130" s="34"/>
      <c r="AD130" s="34"/>
      <c r="AE130" s="34"/>
      <c r="AT130" s="17" t="s">
        <v>123</v>
      </c>
      <c r="AU130" s="17" t="s">
        <v>82</v>
      </c>
    </row>
    <row r="131" spans="1:65" s="2" customFormat="1" ht="37.9" customHeight="1">
      <c r="A131" s="34"/>
      <c r="B131" s="35"/>
      <c r="C131" s="151" t="s">
        <v>162</v>
      </c>
      <c r="D131" s="151" t="s">
        <v>116</v>
      </c>
      <c r="E131" s="152" t="s">
        <v>247</v>
      </c>
      <c r="F131" s="153" t="s">
        <v>248</v>
      </c>
      <c r="G131" s="154" t="s">
        <v>175</v>
      </c>
      <c r="H131" s="155">
        <v>110</v>
      </c>
      <c r="I131" s="156"/>
      <c r="J131" s="157">
        <f>ROUND(I131*H131,2)</f>
        <v>0</v>
      </c>
      <c r="K131" s="153" t="s">
        <v>120</v>
      </c>
      <c r="L131" s="39"/>
      <c r="M131" s="158" t="s">
        <v>19</v>
      </c>
      <c r="N131" s="159" t="s">
        <v>43</v>
      </c>
      <c r="O131" s="64"/>
      <c r="P131" s="160">
        <f>O131*H131</f>
        <v>0</v>
      </c>
      <c r="Q131" s="160">
        <v>0</v>
      </c>
      <c r="R131" s="160">
        <f>Q131*H131</f>
        <v>0</v>
      </c>
      <c r="S131" s="160">
        <v>0</v>
      </c>
      <c r="T131" s="161">
        <f>S131*H131</f>
        <v>0</v>
      </c>
      <c r="U131" s="34"/>
      <c r="V131" s="34"/>
      <c r="W131" s="34"/>
      <c r="X131" s="34"/>
      <c r="Y131" s="34"/>
      <c r="Z131" s="34"/>
      <c r="AA131" s="34"/>
      <c r="AB131" s="34"/>
      <c r="AC131" s="34"/>
      <c r="AD131" s="34"/>
      <c r="AE131" s="34"/>
      <c r="AR131" s="162" t="s">
        <v>121</v>
      </c>
      <c r="AT131" s="162" t="s">
        <v>116</v>
      </c>
      <c r="AU131" s="162" t="s">
        <v>82</v>
      </c>
      <c r="AY131" s="17" t="s">
        <v>122</v>
      </c>
      <c r="BE131" s="163">
        <f>IF(N131="základní",J131,0)</f>
        <v>0</v>
      </c>
      <c r="BF131" s="163">
        <f>IF(N131="snížená",J131,0)</f>
        <v>0</v>
      </c>
      <c r="BG131" s="163">
        <f>IF(N131="zákl. přenesená",J131,0)</f>
        <v>0</v>
      </c>
      <c r="BH131" s="163">
        <f>IF(N131="sníž. přenesená",J131,0)</f>
        <v>0</v>
      </c>
      <c r="BI131" s="163">
        <f>IF(N131="nulová",J131,0)</f>
        <v>0</v>
      </c>
      <c r="BJ131" s="17" t="s">
        <v>80</v>
      </c>
      <c r="BK131" s="163">
        <f>ROUND(I131*H131,2)</f>
        <v>0</v>
      </c>
      <c r="BL131" s="17" t="s">
        <v>121</v>
      </c>
      <c r="BM131" s="162" t="s">
        <v>214</v>
      </c>
    </row>
    <row r="132" spans="1:65" s="2" customFormat="1" ht="19.5">
      <c r="A132" s="34"/>
      <c r="B132" s="35"/>
      <c r="C132" s="36"/>
      <c r="D132" s="164" t="s">
        <v>123</v>
      </c>
      <c r="E132" s="36"/>
      <c r="F132" s="165" t="s">
        <v>248</v>
      </c>
      <c r="G132" s="36"/>
      <c r="H132" s="36"/>
      <c r="I132" s="166"/>
      <c r="J132" s="36"/>
      <c r="K132" s="36"/>
      <c r="L132" s="39"/>
      <c r="M132" s="167"/>
      <c r="N132" s="168"/>
      <c r="O132" s="64"/>
      <c r="P132" s="64"/>
      <c r="Q132" s="64"/>
      <c r="R132" s="64"/>
      <c r="S132" s="64"/>
      <c r="T132" s="65"/>
      <c r="U132" s="34"/>
      <c r="V132" s="34"/>
      <c r="W132" s="34"/>
      <c r="X132" s="34"/>
      <c r="Y132" s="34"/>
      <c r="Z132" s="34"/>
      <c r="AA132" s="34"/>
      <c r="AB132" s="34"/>
      <c r="AC132" s="34"/>
      <c r="AD132" s="34"/>
      <c r="AE132" s="34"/>
      <c r="AT132" s="17" t="s">
        <v>123</v>
      </c>
      <c r="AU132" s="17" t="s">
        <v>82</v>
      </c>
    </row>
    <row r="133" spans="1:65" s="2" customFormat="1" ht="24.2" customHeight="1">
      <c r="A133" s="34"/>
      <c r="B133" s="35"/>
      <c r="C133" s="151" t="s">
        <v>217</v>
      </c>
      <c r="D133" s="151" t="s">
        <v>116</v>
      </c>
      <c r="E133" s="152" t="s">
        <v>284</v>
      </c>
      <c r="F133" s="153" t="s">
        <v>287</v>
      </c>
      <c r="G133" s="154" t="s">
        <v>141</v>
      </c>
      <c r="H133" s="155">
        <v>3.7269999999999999</v>
      </c>
      <c r="I133" s="156"/>
      <c r="J133" s="157">
        <f>ROUND(I133*H133,2)</f>
        <v>0</v>
      </c>
      <c r="K133" s="153" t="s">
        <v>120</v>
      </c>
      <c r="L133" s="39"/>
      <c r="M133" s="158" t="s">
        <v>19</v>
      </c>
      <c r="N133" s="159" t="s">
        <v>43</v>
      </c>
      <c r="O133" s="64"/>
      <c r="P133" s="160">
        <f>O133*H133</f>
        <v>0</v>
      </c>
      <c r="Q133" s="160">
        <v>0</v>
      </c>
      <c r="R133" s="160">
        <f>Q133*H133</f>
        <v>0</v>
      </c>
      <c r="S133" s="160">
        <v>0</v>
      </c>
      <c r="T133" s="161">
        <f>S133*H133</f>
        <v>0</v>
      </c>
      <c r="U133" s="34"/>
      <c r="V133" s="34"/>
      <c r="W133" s="34"/>
      <c r="X133" s="34"/>
      <c r="Y133" s="34"/>
      <c r="Z133" s="34"/>
      <c r="AA133" s="34"/>
      <c r="AB133" s="34"/>
      <c r="AC133" s="34"/>
      <c r="AD133" s="34"/>
      <c r="AE133" s="34"/>
      <c r="AR133" s="162" t="s">
        <v>121</v>
      </c>
      <c r="AT133" s="162" t="s">
        <v>116</v>
      </c>
      <c r="AU133" s="162" t="s">
        <v>82</v>
      </c>
      <c r="AY133" s="17" t="s">
        <v>122</v>
      </c>
      <c r="BE133" s="163">
        <f>IF(N133="základní",J133,0)</f>
        <v>0</v>
      </c>
      <c r="BF133" s="163">
        <f>IF(N133="snížená",J133,0)</f>
        <v>0</v>
      </c>
      <c r="BG133" s="163">
        <f>IF(N133="zákl. přenesená",J133,0)</f>
        <v>0</v>
      </c>
      <c r="BH133" s="163">
        <f>IF(N133="sníž. přenesená",J133,0)</f>
        <v>0</v>
      </c>
      <c r="BI133" s="163">
        <f>IF(N133="nulová",J133,0)</f>
        <v>0</v>
      </c>
      <c r="BJ133" s="17" t="s">
        <v>80</v>
      </c>
      <c r="BK133" s="163">
        <f>ROUND(I133*H133,2)</f>
        <v>0</v>
      </c>
      <c r="BL133" s="17" t="s">
        <v>121</v>
      </c>
      <c r="BM133" s="162" t="s">
        <v>221</v>
      </c>
    </row>
    <row r="134" spans="1:65" s="2" customFormat="1" ht="11.25">
      <c r="A134" s="34"/>
      <c r="B134" s="35"/>
      <c r="C134" s="36"/>
      <c r="D134" s="164" t="s">
        <v>123</v>
      </c>
      <c r="E134" s="36"/>
      <c r="F134" s="165" t="s">
        <v>287</v>
      </c>
      <c r="G134" s="36"/>
      <c r="H134" s="36"/>
      <c r="I134" s="166"/>
      <c r="J134" s="36"/>
      <c r="K134" s="36"/>
      <c r="L134" s="39"/>
      <c r="M134" s="167"/>
      <c r="N134" s="168"/>
      <c r="O134" s="64"/>
      <c r="P134" s="64"/>
      <c r="Q134" s="64"/>
      <c r="R134" s="64"/>
      <c r="S134" s="64"/>
      <c r="T134" s="65"/>
      <c r="U134" s="34"/>
      <c r="V134" s="34"/>
      <c r="W134" s="34"/>
      <c r="X134" s="34"/>
      <c r="Y134" s="34"/>
      <c r="Z134" s="34"/>
      <c r="AA134" s="34"/>
      <c r="AB134" s="34"/>
      <c r="AC134" s="34"/>
      <c r="AD134" s="34"/>
      <c r="AE134" s="34"/>
      <c r="AT134" s="17" t="s">
        <v>123</v>
      </c>
      <c r="AU134" s="17" t="s">
        <v>82</v>
      </c>
    </row>
    <row r="135" spans="1:65" s="11" customFormat="1" ht="11.25">
      <c r="B135" s="169"/>
      <c r="C135" s="170"/>
      <c r="D135" s="164" t="s">
        <v>132</v>
      </c>
      <c r="E135" s="171" t="s">
        <v>19</v>
      </c>
      <c r="F135" s="172" t="s">
        <v>477</v>
      </c>
      <c r="G135" s="170"/>
      <c r="H135" s="173">
        <v>3.7269999999999999</v>
      </c>
      <c r="I135" s="174"/>
      <c r="J135" s="170"/>
      <c r="K135" s="170"/>
      <c r="L135" s="175"/>
      <c r="M135" s="176"/>
      <c r="N135" s="177"/>
      <c r="O135" s="177"/>
      <c r="P135" s="177"/>
      <c r="Q135" s="177"/>
      <c r="R135" s="177"/>
      <c r="S135" s="177"/>
      <c r="T135" s="178"/>
      <c r="AT135" s="179" t="s">
        <v>132</v>
      </c>
      <c r="AU135" s="179" t="s">
        <v>82</v>
      </c>
      <c r="AV135" s="11" t="s">
        <v>82</v>
      </c>
      <c r="AW135" s="11" t="s">
        <v>33</v>
      </c>
      <c r="AX135" s="11" t="s">
        <v>72</v>
      </c>
      <c r="AY135" s="179" t="s">
        <v>122</v>
      </c>
    </row>
    <row r="136" spans="1:65" s="13" customFormat="1" ht="11.25">
      <c r="B136" s="190"/>
      <c r="C136" s="191"/>
      <c r="D136" s="164" t="s">
        <v>132</v>
      </c>
      <c r="E136" s="192" t="s">
        <v>19</v>
      </c>
      <c r="F136" s="193" t="s">
        <v>138</v>
      </c>
      <c r="G136" s="191"/>
      <c r="H136" s="194">
        <v>3.7269999999999999</v>
      </c>
      <c r="I136" s="195"/>
      <c r="J136" s="191"/>
      <c r="K136" s="191"/>
      <c r="L136" s="196"/>
      <c r="M136" s="197"/>
      <c r="N136" s="198"/>
      <c r="O136" s="198"/>
      <c r="P136" s="198"/>
      <c r="Q136" s="198"/>
      <c r="R136" s="198"/>
      <c r="S136" s="198"/>
      <c r="T136" s="199"/>
      <c r="AT136" s="200" t="s">
        <v>132</v>
      </c>
      <c r="AU136" s="200" t="s">
        <v>82</v>
      </c>
      <c r="AV136" s="13" t="s">
        <v>121</v>
      </c>
      <c r="AW136" s="13" t="s">
        <v>33</v>
      </c>
      <c r="AX136" s="13" t="s">
        <v>80</v>
      </c>
      <c r="AY136" s="200" t="s">
        <v>122</v>
      </c>
    </row>
    <row r="137" spans="1:65" s="2" customFormat="1" ht="62.65" customHeight="1">
      <c r="A137" s="34"/>
      <c r="B137" s="35"/>
      <c r="C137" s="151" t="s">
        <v>167</v>
      </c>
      <c r="D137" s="151" t="s">
        <v>116</v>
      </c>
      <c r="E137" s="152" t="s">
        <v>478</v>
      </c>
      <c r="F137" s="153" t="s">
        <v>479</v>
      </c>
      <c r="G137" s="154" t="s">
        <v>141</v>
      </c>
      <c r="H137" s="155">
        <v>3.7269999999999999</v>
      </c>
      <c r="I137" s="156"/>
      <c r="J137" s="157">
        <f>ROUND(I137*H137,2)</f>
        <v>0</v>
      </c>
      <c r="K137" s="153" t="s">
        <v>120</v>
      </c>
      <c r="L137" s="39"/>
      <c r="M137" s="158" t="s">
        <v>19</v>
      </c>
      <c r="N137" s="159" t="s">
        <v>43</v>
      </c>
      <c r="O137" s="64"/>
      <c r="P137" s="160">
        <f>O137*H137</f>
        <v>0</v>
      </c>
      <c r="Q137" s="160">
        <v>0</v>
      </c>
      <c r="R137" s="160">
        <f>Q137*H137</f>
        <v>0</v>
      </c>
      <c r="S137" s="160">
        <v>0</v>
      </c>
      <c r="T137" s="161">
        <f>S137*H137</f>
        <v>0</v>
      </c>
      <c r="U137" s="34"/>
      <c r="V137" s="34"/>
      <c r="W137" s="34"/>
      <c r="X137" s="34"/>
      <c r="Y137" s="34"/>
      <c r="Z137" s="34"/>
      <c r="AA137" s="34"/>
      <c r="AB137" s="34"/>
      <c r="AC137" s="34"/>
      <c r="AD137" s="34"/>
      <c r="AE137" s="34"/>
      <c r="AR137" s="162" t="s">
        <v>121</v>
      </c>
      <c r="AT137" s="162" t="s">
        <v>116</v>
      </c>
      <c r="AU137" s="162" t="s">
        <v>82</v>
      </c>
      <c r="AY137" s="17" t="s">
        <v>122</v>
      </c>
      <c r="BE137" s="163">
        <f>IF(N137="základní",J137,0)</f>
        <v>0</v>
      </c>
      <c r="BF137" s="163">
        <f>IF(N137="snížená",J137,0)</f>
        <v>0</v>
      </c>
      <c r="BG137" s="163">
        <f>IF(N137="zákl. přenesená",J137,0)</f>
        <v>0</v>
      </c>
      <c r="BH137" s="163">
        <f>IF(N137="sníž. přenesená",J137,0)</f>
        <v>0</v>
      </c>
      <c r="BI137" s="163">
        <f>IF(N137="nulová",J137,0)</f>
        <v>0</v>
      </c>
      <c r="BJ137" s="17" t="s">
        <v>80</v>
      </c>
      <c r="BK137" s="163">
        <f>ROUND(I137*H137,2)</f>
        <v>0</v>
      </c>
      <c r="BL137" s="17" t="s">
        <v>121</v>
      </c>
      <c r="BM137" s="162" t="s">
        <v>226</v>
      </c>
    </row>
    <row r="138" spans="1:65" s="2" customFormat="1" ht="39">
      <c r="A138" s="34"/>
      <c r="B138" s="35"/>
      <c r="C138" s="36"/>
      <c r="D138" s="164" t="s">
        <v>123</v>
      </c>
      <c r="E138" s="36"/>
      <c r="F138" s="165" t="s">
        <v>479</v>
      </c>
      <c r="G138" s="36"/>
      <c r="H138" s="36"/>
      <c r="I138" s="166"/>
      <c r="J138" s="36"/>
      <c r="K138" s="36"/>
      <c r="L138" s="39"/>
      <c r="M138" s="167"/>
      <c r="N138" s="168"/>
      <c r="O138" s="64"/>
      <c r="P138" s="64"/>
      <c r="Q138" s="64"/>
      <c r="R138" s="64"/>
      <c r="S138" s="64"/>
      <c r="T138" s="65"/>
      <c r="U138" s="34"/>
      <c r="V138" s="34"/>
      <c r="W138" s="34"/>
      <c r="X138" s="34"/>
      <c r="Y138" s="34"/>
      <c r="Z138" s="34"/>
      <c r="AA138" s="34"/>
      <c r="AB138" s="34"/>
      <c r="AC138" s="34"/>
      <c r="AD138" s="34"/>
      <c r="AE138" s="34"/>
      <c r="AT138" s="17" t="s">
        <v>123</v>
      </c>
      <c r="AU138" s="17" t="s">
        <v>82</v>
      </c>
    </row>
    <row r="139" spans="1:65" s="11" customFormat="1" ht="22.5">
      <c r="B139" s="169"/>
      <c r="C139" s="170"/>
      <c r="D139" s="164" t="s">
        <v>132</v>
      </c>
      <c r="E139" s="171" t="s">
        <v>19</v>
      </c>
      <c r="F139" s="172" t="s">
        <v>480</v>
      </c>
      <c r="G139" s="170"/>
      <c r="H139" s="173">
        <v>3.7269999999999999</v>
      </c>
      <c r="I139" s="174"/>
      <c r="J139" s="170"/>
      <c r="K139" s="170"/>
      <c r="L139" s="175"/>
      <c r="M139" s="176"/>
      <c r="N139" s="177"/>
      <c r="O139" s="177"/>
      <c r="P139" s="177"/>
      <c r="Q139" s="177"/>
      <c r="R139" s="177"/>
      <c r="S139" s="177"/>
      <c r="T139" s="178"/>
      <c r="AT139" s="179" t="s">
        <v>132</v>
      </c>
      <c r="AU139" s="179" t="s">
        <v>82</v>
      </c>
      <c r="AV139" s="11" t="s">
        <v>82</v>
      </c>
      <c r="AW139" s="11" t="s">
        <v>33</v>
      </c>
      <c r="AX139" s="11" t="s">
        <v>72</v>
      </c>
      <c r="AY139" s="179" t="s">
        <v>122</v>
      </c>
    </row>
    <row r="140" spans="1:65" s="13" customFormat="1" ht="11.25">
      <c r="B140" s="190"/>
      <c r="C140" s="191"/>
      <c r="D140" s="164" t="s">
        <v>132</v>
      </c>
      <c r="E140" s="192" t="s">
        <v>19</v>
      </c>
      <c r="F140" s="193" t="s">
        <v>138</v>
      </c>
      <c r="G140" s="191"/>
      <c r="H140" s="194">
        <v>3.7269999999999999</v>
      </c>
      <c r="I140" s="195"/>
      <c r="J140" s="191"/>
      <c r="K140" s="191"/>
      <c r="L140" s="196"/>
      <c r="M140" s="197"/>
      <c r="N140" s="198"/>
      <c r="O140" s="198"/>
      <c r="P140" s="198"/>
      <c r="Q140" s="198"/>
      <c r="R140" s="198"/>
      <c r="S140" s="198"/>
      <c r="T140" s="199"/>
      <c r="AT140" s="200" t="s">
        <v>132</v>
      </c>
      <c r="AU140" s="200" t="s">
        <v>82</v>
      </c>
      <c r="AV140" s="13" t="s">
        <v>121</v>
      </c>
      <c r="AW140" s="13" t="s">
        <v>33</v>
      </c>
      <c r="AX140" s="13" t="s">
        <v>80</v>
      </c>
      <c r="AY140" s="200" t="s">
        <v>122</v>
      </c>
    </row>
    <row r="141" spans="1:65" s="2" customFormat="1" ht="66.75" customHeight="1">
      <c r="A141" s="34"/>
      <c r="B141" s="35"/>
      <c r="C141" s="151" t="s">
        <v>228</v>
      </c>
      <c r="D141" s="151" t="s">
        <v>116</v>
      </c>
      <c r="E141" s="152" t="s">
        <v>289</v>
      </c>
      <c r="F141" s="153" t="s">
        <v>290</v>
      </c>
      <c r="G141" s="154" t="s">
        <v>141</v>
      </c>
      <c r="H141" s="155">
        <v>39.792999999999999</v>
      </c>
      <c r="I141" s="156"/>
      <c r="J141" s="157">
        <f>ROUND(I141*H141,2)</f>
        <v>0</v>
      </c>
      <c r="K141" s="153" t="s">
        <v>120</v>
      </c>
      <c r="L141" s="39"/>
      <c r="M141" s="158" t="s">
        <v>19</v>
      </c>
      <c r="N141" s="159" t="s">
        <v>43</v>
      </c>
      <c r="O141" s="64"/>
      <c r="P141" s="160">
        <f>O141*H141</f>
        <v>0</v>
      </c>
      <c r="Q141" s="160">
        <v>0</v>
      </c>
      <c r="R141" s="160">
        <f>Q141*H141</f>
        <v>0</v>
      </c>
      <c r="S141" s="160">
        <v>0</v>
      </c>
      <c r="T141" s="161">
        <f>S141*H141</f>
        <v>0</v>
      </c>
      <c r="U141" s="34"/>
      <c r="V141" s="34"/>
      <c r="W141" s="34"/>
      <c r="X141" s="34"/>
      <c r="Y141" s="34"/>
      <c r="Z141" s="34"/>
      <c r="AA141" s="34"/>
      <c r="AB141" s="34"/>
      <c r="AC141" s="34"/>
      <c r="AD141" s="34"/>
      <c r="AE141" s="34"/>
      <c r="AR141" s="162" t="s">
        <v>121</v>
      </c>
      <c r="AT141" s="162" t="s">
        <v>116</v>
      </c>
      <c r="AU141" s="162" t="s">
        <v>82</v>
      </c>
      <c r="AY141" s="17" t="s">
        <v>122</v>
      </c>
      <c r="BE141" s="163">
        <f>IF(N141="základní",J141,0)</f>
        <v>0</v>
      </c>
      <c r="BF141" s="163">
        <f>IF(N141="snížená",J141,0)</f>
        <v>0</v>
      </c>
      <c r="BG141" s="163">
        <f>IF(N141="zákl. přenesená",J141,0)</f>
        <v>0</v>
      </c>
      <c r="BH141" s="163">
        <f>IF(N141="sníž. přenesená",J141,0)</f>
        <v>0</v>
      </c>
      <c r="BI141" s="163">
        <f>IF(N141="nulová",J141,0)</f>
        <v>0</v>
      </c>
      <c r="BJ141" s="17" t="s">
        <v>80</v>
      </c>
      <c r="BK141" s="163">
        <f>ROUND(I141*H141,2)</f>
        <v>0</v>
      </c>
      <c r="BL141" s="17" t="s">
        <v>121</v>
      </c>
      <c r="BM141" s="162" t="s">
        <v>231</v>
      </c>
    </row>
    <row r="142" spans="1:65" s="2" customFormat="1" ht="39">
      <c r="A142" s="34"/>
      <c r="B142" s="35"/>
      <c r="C142" s="36"/>
      <c r="D142" s="164" t="s">
        <v>123</v>
      </c>
      <c r="E142" s="36"/>
      <c r="F142" s="165" t="s">
        <v>290</v>
      </c>
      <c r="G142" s="36"/>
      <c r="H142" s="36"/>
      <c r="I142" s="166"/>
      <c r="J142" s="36"/>
      <c r="K142" s="36"/>
      <c r="L142" s="39"/>
      <c r="M142" s="167"/>
      <c r="N142" s="168"/>
      <c r="O142" s="64"/>
      <c r="P142" s="64"/>
      <c r="Q142" s="64"/>
      <c r="R142" s="64"/>
      <c r="S142" s="64"/>
      <c r="T142" s="65"/>
      <c r="U142" s="34"/>
      <c r="V142" s="34"/>
      <c r="W142" s="34"/>
      <c r="X142" s="34"/>
      <c r="Y142" s="34"/>
      <c r="Z142" s="34"/>
      <c r="AA142" s="34"/>
      <c r="AB142" s="34"/>
      <c r="AC142" s="34"/>
      <c r="AD142" s="34"/>
      <c r="AE142" s="34"/>
      <c r="AT142" s="17" t="s">
        <v>123</v>
      </c>
      <c r="AU142" s="17" t="s">
        <v>82</v>
      </c>
    </row>
    <row r="143" spans="1:65" s="12" customFormat="1" ht="11.25">
      <c r="B143" s="180"/>
      <c r="C143" s="181"/>
      <c r="D143" s="164" t="s">
        <v>132</v>
      </c>
      <c r="E143" s="182" t="s">
        <v>19</v>
      </c>
      <c r="F143" s="183" t="s">
        <v>481</v>
      </c>
      <c r="G143" s="181"/>
      <c r="H143" s="182" t="s">
        <v>19</v>
      </c>
      <c r="I143" s="184"/>
      <c r="J143" s="181"/>
      <c r="K143" s="181"/>
      <c r="L143" s="185"/>
      <c r="M143" s="186"/>
      <c r="N143" s="187"/>
      <c r="O143" s="187"/>
      <c r="P143" s="187"/>
      <c r="Q143" s="187"/>
      <c r="R143" s="187"/>
      <c r="S143" s="187"/>
      <c r="T143" s="188"/>
      <c r="AT143" s="189" t="s">
        <v>132</v>
      </c>
      <c r="AU143" s="189" t="s">
        <v>82</v>
      </c>
      <c r="AV143" s="12" t="s">
        <v>80</v>
      </c>
      <c r="AW143" s="12" t="s">
        <v>33</v>
      </c>
      <c r="AX143" s="12" t="s">
        <v>72</v>
      </c>
      <c r="AY143" s="189" t="s">
        <v>122</v>
      </c>
    </row>
    <row r="144" spans="1:65" s="12" customFormat="1" ht="11.25">
      <c r="B144" s="180"/>
      <c r="C144" s="181"/>
      <c r="D144" s="164" t="s">
        <v>132</v>
      </c>
      <c r="E144" s="182" t="s">
        <v>19</v>
      </c>
      <c r="F144" s="183" t="s">
        <v>482</v>
      </c>
      <c r="G144" s="181"/>
      <c r="H144" s="182" t="s">
        <v>19</v>
      </c>
      <c r="I144" s="184"/>
      <c r="J144" s="181"/>
      <c r="K144" s="181"/>
      <c r="L144" s="185"/>
      <c r="M144" s="186"/>
      <c r="N144" s="187"/>
      <c r="O144" s="187"/>
      <c r="P144" s="187"/>
      <c r="Q144" s="187"/>
      <c r="R144" s="187"/>
      <c r="S144" s="187"/>
      <c r="T144" s="188"/>
      <c r="AT144" s="189" t="s">
        <v>132</v>
      </c>
      <c r="AU144" s="189" t="s">
        <v>82</v>
      </c>
      <c r="AV144" s="12" t="s">
        <v>80</v>
      </c>
      <c r="AW144" s="12" t="s">
        <v>33</v>
      </c>
      <c r="AX144" s="12" t="s">
        <v>72</v>
      </c>
      <c r="AY144" s="189" t="s">
        <v>122</v>
      </c>
    </row>
    <row r="145" spans="1:65" s="11" customFormat="1" ht="11.25">
      <c r="B145" s="169"/>
      <c r="C145" s="170"/>
      <c r="D145" s="164" t="s">
        <v>132</v>
      </c>
      <c r="E145" s="171" t="s">
        <v>19</v>
      </c>
      <c r="F145" s="172" t="s">
        <v>483</v>
      </c>
      <c r="G145" s="170"/>
      <c r="H145" s="173">
        <v>39.792999999999999</v>
      </c>
      <c r="I145" s="174"/>
      <c r="J145" s="170"/>
      <c r="K145" s="170"/>
      <c r="L145" s="175"/>
      <c r="M145" s="176"/>
      <c r="N145" s="177"/>
      <c r="O145" s="177"/>
      <c r="P145" s="177"/>
      <c r="Q145" s="177"/>
      <c r="R145" s="177"/>
      <c r="S145" s="177"/>
      <c r="T145" s="178"/>
      <c r="AT145" s="179" t="s">
        <v>132</v>
      </c>
      <c r="AU145" s="179" t="s">
        <v>82</v>
      </c>
      <c r="AV145" s="11" t="s">
        <v>82</v>
      </c>
      <c r="AW145" s="11" t="s">
        <v>33</v>
      </c>
      <c r="AX145" s="11" t="s">
        <v>72</v>
      </c>
      <c r="AY145" s="179" t="s">
        <v>122</v>
      </c>
    </row>
    <row r="146" spans="1:65" s="13" customFormat="1" ht="11.25">
      <c r="B146" s="190"/>
      <c r="C146" s="191"/>
      <c r="D146" s="164" t="s">
        <v>132</v>
      </c>
      <c r="E146" s="192" t="s">
        <v>19</v>
      </c>
      <c r="F146" s="193" t="s">
        <v>138</v>
      </c>
      <c r="G146" s="191"/>
      <c r="H146" s="194">
        <v>39.792999999999999</v>
      </c>
      <c r="I146" s="195"/>
      <c r="J146" s="191"/>
      <c r="K146" s="191"/>
      <c r="L146" s="196"/>
      <c r="M146" s="197"/>
      <c r="N146" s="198"/>
      <c r="O146" s="198"/>
      <c r="P146" s="198"/>
      <c r="Q146" s="198"/>
      <c r="R146" s="198"/>
      <c r="S146" s="198"/>
      <c r="T146" s="199"/>
      <c r="AT146" s="200" t="s">
        <v>132</v>
      </c>
      <c r="AU146" s="200" t="s">
        <v>82</v>
      </c>
      <c r="AV146" s="13" t="s">
        <v>121</v>
      </c>
      <c r="AW146" s="13" t="s">
        <v>33</v>
      </c>
      <c r="AX146" s="13" t="s">
        <v>80</v>
      </c>
      <c r="AY146" s="200" t="s">
        <v>122</v>
      </c>
    </row>
    <row r="147" spans="1:65" s="2" customFormat="1" ht="55.5" customHeight="1">
      <c r="A147" s="34"/>
      <c r="B147" s="35"/>
      <c r="C147" s="151" t="s">
        <v>176</v>
      </c>
      <c r="D147" s="151" t="s">
        <v>116</v>
      </c>
      <c r="E147" s="152" t="s">
        <v>335</v>
      </c>
      <c r="F147" s="153" t="s">
        <v>336</v>
      </c>
      <c r="G147" s="154" t="s">
        <v>141</v>
      </c>
      <c r="H147" s="155">
        <v>84.207999999999998</v>
      </c>
      <c r="I147" s="156"/>
      <c r="J147" s="157">
        <f>ROUND(I147*H147,2)</f>
        <v>0</v>
      </c>
      <c r="K147" s="153" t="s">
        <v>120</v>
      </c>
      <c r="L147" s="39"/>
      <c r="M147" s="158" t="s">
        <v>19</v>
      </c>
      <c r="N147" s="159" t="s">
        <v>43</v>
      </c>
      <c r="O147" s="64"/>
      <c r="P147" s="160">
        <f>O147*H147</f>
        <v>0</v>
      </c>
      <c r="Q147" s="160">
        <v>0</v>
      </c>
      <c r="R147" s="160">
        <f>Q147*H147</f>
        <v>0</v>
      </c>
      <c r="S147" s="160">
        <v>0</v>
      </c>
      <c r="T147" s="161">
        <f>S147*H147</f>
        <v>0</v>
      </c>
      <c r="U147" s="34"/>
      <c r="V147" s="34"/>
      <c r="W147" s="34"/>
      <c r="X147" s="34"/>
      <c r="Y147" s="34"/>
      <c r="Z147" s="34"/>
      <c r="AA147" s="34"/>
      <c r="AB147" s="34"/>
      <c r="AC147" s="34"/>
      <c r="AD147" s="34"/>
      <c r="AE147" s="34"/>
      <c r="AR147" s="162" t="s">
        <v>121</v>
      </c>
      <c r="AT147" s="162" t="s">
        <v>116</v>
      </c>
      <c r="AU147" s="162" t="s">
        <v>82</v>
      </c>
      <c r="AY147" s="17" t="s">
        <v>122</v>
      </c>
      <c r="BE147" s="163">
        <f>IF(N147="základní",J147,0)</f>
        <v>0</v>
      </c>
      <c r="BF147" s="163">
        <f>IF(N147="snížená",J147,0)</f>
        <v>0</v>
      </c>
      <c r="BG147" s="163">
        <f>IF(N147="zákl. přenesená",J147,0)</f>
        <v>0</v>
      </c>
      <c r="BH147" s="163">
        <f>IF(N147="sníž. přenesená",J147,0)</f>
        <v>0</v>
      </c>
      <c r="BI147" s="163">
        <f>IF(N147="nulová",J147,0)</f>
        <v>0</v>
      </c>
      <c r="BJ147" s="17" t="s">
        <v>80</v>
      </c>
      <c r="BK147" s="163">
        <f>ROUND(I147*H147,2)</f>
        <v>0</v>
      </c>
      <c r="BL147" s="17" t="s">
        <v>121</v>
      </c>
      <c r="BM147" s="162" t="s">
        <v>235</v>
      </c>
    </row>
    <row r="148" spans="1:65" s="2" customFormat="1" ht="29.25">
      <c r="A148" s="34"/>
      <c r="B148" s="35"/>
      <c r="C148" s="36"/>
      <c r="D148" s="164" t="s">
        <v>123</v>
      </c>
      <c r="E148" s="36"/>
      <c r="F148" s="165" t="s">
        <v>336</v>
      </c>
      <c r="G148" s="36"/>
      <c r="H148" s="36"/>
      <c r="I148" s="166"/>
      <c r="J148" s="36"/>
      <c r="K148" s="36"/>
      <c r="L148" s="39"/>
      <c r="M148" s="167"/>
      <c r="N148" s="168"/>
      <c r="O148" s="64"/>
      <c r="P148" s="64"/>
      <c r="Q148" s="64"/>
      <c r="R148" s="64"/>
      <c r="S148" s="64"/>
      <c r="T148" s="65"/>
      <c r="U148" s="34"/>
      <c r="V148" s="34"/>
      <c r="W148" s="34"/>
      <c r="X148" s="34"/>
      <c r="Y148" s="34"/>
      <c r="Z148" s="34"/>
      <c r="AA148" s="34"/>
      <c r="AB148" s="34"/>
      <c r="AC148" s="34"/>
      <c r="AD148" s="34"/>
      <c r="AE148" s="34"/>
      <c r="AT148" s="17" t="s">
        <v>123</v>
      </c>
      <c r="AU148" s="17" t="s">
        <v>82</v>
      </c>
    </row>
    <row r="149" spans="1:65" s="11" customFormat="1" ht="11.25">
      <c r="B149" s="169"/>
      <c r="C149" s="170"/>
      <c r="D149" s="164" t="s">
        <v>132</v>
      </c>
      <c r="E149" s="171" t="s">
        <v>19</v>
      </c>
      <c r="F149" s="172" t="s">
        <v>484</v>
      </c>
      <c r="G149" s="170"/>
      <c r="H149" s="173">
        <v>84.207999999999998</v>
      </c>
      <c r="I149" s="174"/>
      <c r="J149" s="170"/>
      <c r="K149" s="170"/>
      <c r="L149" s="175"/>
      <c r="M149" s="176"/>
      <c r="N149" s="177"/>
      <c r="O149" s="177"/>
      <c r="P149" s="177"/>
      <c r="Q149" s="177"/>
      <c r="R149" s="177"/>
      <c r="S149" s="177"/>
      <c r="T149" s="178"/>
      <c r="AT149" s="179" t="s">
        <v>132</v>
      </c>
      <c r="AU149" s="179" t="s">
        <v>82</v>
      </c>
      <c r="AV149" s="11" t="s">
        <v>82</v>
      </c>
      <c r="AW149" s="11" t="s">
        <v>33</v>
      </c>
      <c r="AX149" s="11" t="s">
        <v>72</v>
      </c>
      <c r="AY149" s="179" t="s">
        <v>122</v>
      </c>
    </row>
    <row r="150" spans="1:65" s="13" customFormat="1" ht="11.25">
      <c r="B150" s="190"/>
      <c r="C150" s="191"/>
      <c r="D150" s="164" t="s">
        <v>132</v>
      </c>
      <c r="E150" s="192" t="s">
        <v>19</v>
      </c>
      <c r="F150" s="193" t="s">
        <v>138</v>
      </c>
      <c r="G150" s="191"/>
      <c r="H150" s="194">
        <v>84.207999999999998</v>
      </c>
      <c r="I150" s="195"/>
      <c r="J150" s="191"/>
      <c r="K150" s="191"/>
      <c r="L150" s="196"/>
      <c r="M150" s="197"/>
      <c r="N150" s="198"/>
      <c r="O150" s="198"/>
      <c r="P150" s="198"/>
      <c r="Q150" s="198"/>
      <c r="R150" s="198"/>
      <c r="S150" s="198"/>
      <c r="T150" s="199"/>
      <c r="AT150" s="200" t="s">
        <v>132</v>
      </c>
      <c r="AU150" s="200" t="s">
        <v>82</v>
      </c>
      <c r="AV150" s="13" t="s">
        <v>121</v>
      </c>
      <c r="AW150" s="13" t="s">
        <v>33</v>
      </c>
      <c r="AX150" s="13" t="s">
        <v>80</v>
      </c>
      <c r="AY150" s="200" t="s">
        <v>122</v>
      </c>
    </row>
    <row r="151" spans="1:65" s="2" customFormat="1" ht="66.75" customHeight="1">
      <c r="A151" s="34"/>
      <c r="B151" s="35"/>
      <c r="C151" s="151" t="s">
        <v>7</v>
      </c>
      <c r="D151" s="151" t="s">
        <v>116</v>
      </c>
      <c r="E151" s="152" t="s">
        <v>320</v>
      </c>
      <c r="F151" s="153" t="s">
        <v>321</v>
      </c>
      <c r="G151" s="154" t="s">
        <v>141</v>
      </c>
      <c r="H151" s="155">
        <v>0.16400000000000001</v>
      </c>
      <c r="I151" s="156"/>
      <c r="J151" s="157">
        <f>ROUND(I151*H151,2)</f>
        <v>0</v>
      </c>
      <c r="K151" s="153" t="s">
        <v>120</v>
      </c>
      <c r="L151" s="39"/>
      <c r="M151" s="158" t="s">
        <v>19</v>
      </c>
      <c r="N151" s="159" t="s">
        <v>43</v>
      </c>
      <c r="O151" s="64"/>
      <c r="P151" s="160">
        <f>O151*H151</f>
        <v>0</v>
      </c>
      <c r="Q151" s="160">
        <v>0</v>
      </c>
      <c r="R151" s="160">
        <f>Q151*H151</f>
        <v>0</v>
      </c>
      <c r="S151" s="160">
        <v>0</v>
      </c>
      <c r="T151" s="161">
        <f>S151*H151</f>
        <v>0</v>
      </c>
      <c r="U151" s="34"/>
      <c r="V151" s="34"/>
      <c r="W151" s="34"/>
      <c r="X151" s="34"/>
      <c r="Y151" s="34"/>
      <c r="Z151" s="34"/>
      <c r="AA151" s="34"/>
      <c r="AB151" s="34"/>
      <c r="AC151" s="34"/>
      <c r="AD151" s="34"/>
      <c r="AE151" s="34"/>
      <c r="AR151" s="162" t="s">
        <v>121</v>
      </c>
      <c r="AT151" s="162" t="s">
        <v>116</v>
      </c>
      <c r="AU151" s="162" t="s">
        <v>82</v>
      </c>
      <c r="AY151" s="17" t="s">
        <v>122</v>
      </c>
      <c r="BE151" s="163">
        <f>IF(N151="základní",J151,0)</f>
        <v>0</v>
      </c>
      <c r="BF151" s="163">
        <f>IF(N151="snížená",J151,0)</f>
        <v>0</v>
      </c>
      <c r="BG151" s="163">
        <f>IF(N151="zákl. přenesená",J151,0)</f>
        <v>0</v>
      </c>
      <c r="BH151" s="163">
        <f>IF(N151="sníž. přenesená",J151,0)</f>
        <v>0</v>
      </c>
      <c r="BI151" s="163">
        <f>IF(N151="nulová",J151,0)</f>
        <v>0</v>
      </c>
      <c r="BJ151" s="17" t="s">
        <v>80</v>
      </c>
      <c r="BK151" s="163">
        <f>ROUND(I151*H151,2)</f>
        <v>0</v>
      </c>
      <c r="BL151" s="17" t="s">
        <v>121</v>
      </c>
      <c r="BM151" s="162" t="s">
        <v>240</v>
      </c>
    </row>
    <row r="152" spans="1:65" s="2" customFormat="1" ht="39">
      <c r="A152" s="34"/>
      <c r="B152" s="35"/>
      <c r="C152" s="36"/>
      <c r="D152" s="164" t="s">
        <v>123</v>
      </c>
      <c r="E152" s="36"/>
      <c r="F152" s="165" t="s">
        <v>321</v>
      </c>
      <c r="G152" s="36"/>
      <c r="H152" s="36"/>
      <c r="I152" s="166"/>
      <c r="J152" s="36"/>
      <c r="K152" s="36"/>
      <c r="L152" s="39"/>
      <c r="M152" s="167"/>
      <c r="N152" s="168"/>
      <c r="O152" s="64"/>
      <c r="P152" s="64"/>
      <c r="Q152" s="64"/>
      <c r="R152" s="64"/>
      <c r="S152" s="64"/>
      <c r="T152" s="65"/>
      <c r="U152" s="34"/>
      <c r="V152" s="34"/>
      <c r="W152" s="34"/>
      <c r="X152" s="34"/>
      <c r="Y152" s="34"/>
      <c r="Z152" s="34"/>
      <c r="AA152" s="34"/>
      <c r="AB152" s="34"/>
      <c r="AC152" s="34"/>
      <c r="AD152" s="34"/>
      <c r="AE152" s="34"/>
      <c r="AT152" s="17" t="s">
        <v>123</v>
      </c>
      <c r="AU152" s="17" t="s">
        <v>82</v>
      </c>
    </row>
    <row r="153" spans="1:65" s="12" customFormat="1" ht="22.5">
      <c r="B153" s="180"/>
      <c r="C153" s="181"/>
      <c r="D153" s="164" t="s">
        <v>132</v>
      </c>
      <c r="E153" s="182" t="s">
        <v>19</v>
      </c>
      <c r="F153" s="183" t="s">
        <v>485</v>
      </c>
      <c r="G153" s="181"/>
      <c r="H153" s="182" t="s">
        <v>19</v>
      </c>
      <c r="I153" s="184"/>
      <c r="J153" s="181"/>
      <c r="K153" s="181"/>
      <c r="L153" s="185"/>
      <c r="M153" s="186"/>
      <c r="N153" s="187"/>
      <c r="O153" s="187"/>
      <c r="P153" s="187"/>
      <c r="Q153" s="187"/>
      <c r="R153" s="187"/>
      <c r="S153" s="187"/>
      <c r="T153" s="188"/>
      <c r="AT153" s="189" t="s">
        <v>132</v>
      </c>
      <c r="AU153" s="189" t="s">
        <v>82</v>
      </c>
      <c r="AV153" s="12" t="s">
        <v>80</v>
      </c>
      <c r="AW153" s="12" t="s">
        <v>33</v>
      </c>
      <c r="AX153" s="12" t="s">
        <v>72</v>
      </c>
      <c r="AY153" s="189" t="s">
        <v>122</v>
      </c>
    </row>
    <row r="154" spans="1:65" s="11" customFormat="1" ht="11.25">
      <c r="B154" s="169"/>
      <c r="C154" s="170"/>
      <c r="D154" s="164" t="s">
        <v>132</v>
      </c>
      <c r="E154" s="171" t="s">
        <v>19</v>
      </c>
      <c r="F154" s="172" t="s">
        <v>486</v>
      </c>
      <c r="G154" s="170"/>
      <c r="H154" s="173">
        <v>0.16400000000000001</v>
      </c>
      <c r="I154" s="174"/>
      <c r="J154" s="170"/>
      <c r="K154" s="170"/>
      <c r="L154" s="175"/>
      <c r="M154" s="176"/>
      <c r="N154" s="177"/>
      <c r="O154" s="177"/>
      <c r="P154" s="177"/>
      <c r="Q154" s="177"/>
      <c r="R154" s="177"/>
      <c r="S154" s="177"/>
      <c r="T154" s="178"/>
      <c r="AT154" s="179" t="s">
        <v>132</v>
      </c>
      <c r="AU154" s="179" t="s">
        <v>82</v>
      </c>
      <c r="AV154" s="11" t="s">
        <v>82</v>
      </c>
      <c r="AW154" s="11" t="s">
        <v>33</v>
      </c>
      <c r="AX154" s="11" t="s">
        <v>72</v>
      </c>
      <c r="AY154" s="179" t="s">
        <v>122</v>
      </c>
    </row>
    <row r="155" spans="1:65" s="13" customFormat="1" ht="11.25">
      <c r="B155" s="190"/>
      <c r="C155" s="191"/>
      <c r="D155" s="164" t="s">
        <v>132</v>
      </c>
      <c r="E155" s="192" t="s">
        <v>19</v>
      </c>
      <c r="F155" s="193" t="s">
        <v>138</v>
      </c>
      <c r="G155" s="191"/>
      <c r="H155" s="194">
        <v>0.16400000000000001</v>
      </c>
      <c r="I155" s="195"/>
      <c r="J155" s="191"/>
      <c r="K155" s="191"/>
      <c r="L155" s="196"/>
      <c r="M155" s="197"/>
      <c r="N155" s="198"/>
      <c r="O155" s="198"/>
      <c r="P155" s="198"/>
      <c r="Q155" s="198"/>
      <c r="R155" s="198"/>
      <c r="S155" s="198"/>
      <c r="T155" s="199"/>
      <c r="AT155" s="200" t="s">
        <v>132</v>
      </c>
      <c r="AU155" s="200" t="s">
        <v>82</v>
      </c>
      <c r="AV155" s="13" t="s">
        <v>121</v>
      </c>
      <c r="AW155" s="13" t="s">
        <v>33</v>
      </c>
      <c r="AX155" s="13" t="s">
        <v>80</v>
      </c>
      <c r="AY155" s="200" t="s">
        <v>122</v>
      </c>
    </row>
    <row r="156" spans="1:65" s="2" customFormat="1" ht="21.75" customHeight="1">
      <c r="A156" s="34"/>
      <c r="B156" s="35"/>
      <c r="C156" s="151" t="s">
        <v>182</v>
      </c>
      <c r="D156" s="151" t="s">
        <v>116</v>
      </c>
      <c r="E156" s="152" t="s">
        <v>294</v>
      </c>
      <c r="F156" s="153" t="s">
        <v>295</v>
      </c>
      <c r="G156" s="154" t="s">
        <v>141</v>
      </c>
      <c r="H156" s="155">
        <v>1.36</v>
      </c>
      <c r="I156" s="156"/>
      <c r="J156" s="157">
        <f>ROUND(I156*H156,2)</f>
        <v>0</v>
      </c>
      <c r="K156" s="153" t="s">
        <v>120</v>
      </c>
      <c r="L156" s="39"/>
      <c r="M156" s="158" t="s">
        <v>19</v>
      </c>
      <c r="N156" s="159" t="s">
        <v>43</v>
      </c>
      <c r="O156" s="64"/>
      <c r="P156" s="160">
        <f>O156*H156</f>
        <v>0</v>
      </c>
      <c r="Q156" s="160">
        <v>0</v>
      </c>
      <c r="R156" s="160">
        <f>Q156*H156</f>
        <v>0</v>
      </c>
      <c r="S156" s="160">
        <v>0</v>
      </c>
      <c r="T156" s="161">
        <f>S156*H156</f>
        <v>0</v>
      </c>
      <c r="U156" s="34"/>
      <c r="V156" s="34"/>
      <c r="W156" s="34"/>
      <c r="X156" s="34"/>
      <c r="Y156" s="34"/>
      <c r="Z156" s="34"/>
      <c r="AA156" s="34"/>
      <c r="AB156" s="34"/>
      <c r="AC156" s="34"/>
      <c r="AD156" s="34"/>
      <c r="AE156" s="34"/>
      <c r="AR156" s="162" t="s">
        <v>121</v>
      </c>
      <c r="AT156" s="162" t="s">
        <v>116</v>
      </c>
      <c r="AU156" s="162" t="s">
        <v>82</v>
      </c>
      <c r="AY156" s="17" t="s">
        <v>122</v>
      </c>
      <c r="BE156" s="163">
        <f>IF(N156="základní",J156,0)</f>
        <v>0</v>
      </c>
      <c r="BF156" s="163">
        <f>IF(N156="snížená",J156,0)</f>
        <v>0</v>
      </c>
      <c r="BG156" s="163">
        <f>IF(N156="zákl. přenesená",J156,0)</f>
        <v>0</v>
      </c>
      <c r="BH156" s="163">
        <f>IF(N156="sníž. přenesená",J156,0)</f>
        <v>0</v>
      </c>
      <c r="BI156" s="163">
        <f>IF(N156="nulová",J156,0)</f>
        <v>0</v>
      </c>
      <c r="BJ156" s="17" t="s">
        <v>80</v>
      </c>
      <c r="BK156" s="163">
        <f>ROUND(I156*H156,2)</f>
        <v>0</v>
      </c>
      <c r="BL156" s="17" t="s">
        <v>121</v>
      </c>
      <c r="BM156" s="162" t="s">
        <v>244</v>
      </c>
    </row>
    <row r="157" spans="1:65" s="2" customFormat="1" ht="11.25">
      <c r="A157" s="34"/>
      <c r="B157" s="35"/>
      <c r="C157" s="36"/>
      <c r="D157" s="164" t="s">
        <v>123</v>
      </c>
      <c r="E157" s="36"/>
      <c r="F157" s="165" t="s">
        <v>295</v>
      </c>
      <c r="G157" s="36"/>
      <c r="H157" s="36"/>
      <c r="I157" s="166"/>
      <c r="J157" s="36"/>
      <c r="K157" s="36"/>
      <c r="L157" s="39"/>
      <c r="M157" s="167"/>
      <c r="N157" s="168"/>
      <c r="O157" s="64"/>
      <c r="P157" s="64"/>
      <c r="Q157" s="64"/>
      <c r="R157" s="64"/>
      <c r="S157" s="64"/>
      <c r="T157" s="65"/>
      <c r="U157" s="34"/>
      <c r="V157" s="34"/>
      <c r="W157" s="34"/>
      <c r="X157" s="34"/>
      <c r="Y157" s="34"/>
      <c r="Z157" s="34"/>
      <c r="AA157" s="34"/>
      <c r="AB157" s="34"/>
      <c r="AC157" s="34"/>
      <c r="AD157" s="34"/>
      <c r="AE157" s="34"/>
      <c r="AT157" s="17" t="s">
        <v>123</v>
      </c>
      <c r="AU157" s="17" t="s">
        <v>82</v>
      </c>
    </row>
    <row r="158" spans="1:65" s="11" customFormat="1" ht="22.5">
      <c r="B158" s="169"/>
      <c r="C158" s="170"/>
      <c r="D158" s="164" t="s">
        <v>132</v>
      </c>
      <c r="E158" s="171" t="s">
        <v>19</v>
      </c>
      <c r="F158" s="172" t="s">
        <v>487</v>
      </c>
      <c r="G158" s="170"/>
      <c r="H158" s="173">
        <v>1.36</v>
      </c>
      <c r="I158" s="174"/>
      <c r="J158" s="170"/>
      <c r="K158" s="170"/>
      <c r="L158" s="175"/>
      <c r="M158" s="176"/>
      <c r="N158" s="177"/>
      <c r="O158" s="177"/>
      <c r="P158" s="177"/>
      <c r="Q158" s="177"/>
      <c r="R158" s="177"/>
      <c r="S158" s="177"/>
      <c r="T158" s="178"/>
      <c r="AT158" s="179" t="s">
        <v>132</v>
      </c>
      <c r="AU158" s="179" t="s">
        <v>82</v>
      </c>
      <c r="AV158" s="11" t="s">
        <v>82</v>
      </c>
      <c r="AW158" s="11" t="s">
        <v>33</v>
      </c>
      <c r="AX158" s="11" t="s">
        <v>72</v>
      </c>
      <c r="AY158" s="179" t="s">
        <v>122</v>
      </c>
    </row>
    <row r="159" spans="1:65" s="13" customFormat="1" ht="11.25">
      <c r="B159" s="190"/>
      <c r="C159" s="191"/>
      <c r="D159" s="164" t="s">
        <v>132</v>
      </c>
      <c r="E159" s="192" t="s">
        <v>19</v>
      </c>
      <c r="F159" s="193" t="s">
        <v>138</v>
      </c>
      <c r="G159" s="191"/>
      <c r="H159" s="194">
        <v>1.36</v>
      </c>
      <c r="I159" s="195"/>
      <c r="J159" s="191"/>
      <c r="K159" s="191"/>
      <c r="L159" s="196"/>
      <c r="M159" s="197"/>
      <c r="N159" s="198"/>
      <c r="O159" s="198"/>
      <c r="P159" s="198"/>
      <c r="Q159" s="198"/>
      <c r="R159" s="198"/>
      <c r="S159" s="198"/>
      <c r="T159" s="199"/>
      <c r="AT159" s="200" t="s">
        <v>132</v>
      </c>
      <c r="AU159" s="200" t="s">
        <v>82</v>
      </c>
      <c r="AV159" s="13" t="s">
        <v>121</v>
      </c>
      <c r="AW159" s="13" t="s">
        <v>33</v>
      </c>
      <c r="AX159" s="13" t="s">
        <v>80</v>
      </c>
      <c r="AY159" s="200" t="s">
        <v>122</v>
      </c>
    </row>
    <row r="160" spans="1:65" s="2" customFormat="1" ht="16.5" customHeight="1">
      <c r="A160" s="34"/>
      <c r="B160" s="35"/>
      <c r="C160" s="151" t="s">
        <v>246</v>
      </c>
      <c r="D160" s="151" t="s">
        <v>116</v>
      </c>
      <c r="E160" s="152" t="s">
        <v>298</v>
      </c>
      <c r="F160" s="153" t="s">
        <v>299</v>
      </c>
      <c r="G160" s="154" t="s">
        <v>141</v>
      </c>
      <c r="H160" s="155">
        <v>1.2E-2</v>
      </c>
      <c r="I160" s="156"/>
      <c r="J160" s="157">
        <f>ROUND(I160*H160,2)</f>
        <v>0</v>
      </c>
      <c r="K160" s="153" t="s">
        <v>120</v>
      </c>
      <c r="L160" s="39"/>
      <c r="M160" s="158" t="s">
        <v>19</v>
      </c>
      <c r="N160" s="159" t="s">
        <v>43</v>
      </c>
      <c r="O160" s="64"/>
      <c r="P160" s="160">
        <f>O160*H160</f>
        <v>0</v>
      </c>
      <c r="Q160" s="160">
        <v>0</v>
      </c>
      <c r="R160" s="160">
        <f>Q160*H160</f>
        <v>0</v>
      </c>
      <c r="S160" s="160">
        <v>0</v>
      </c>
      <c r="T160" s="161">
        <f>S160*H160</f>
        <v>0</v>
      </c>
      <c r="U160" s="34"/>
      <c r="V160" s="34"/>
      <c r="W160" s="34"/>
      <c r="X160" s="34"/>
      <c r="Y160" s="34"/>
      <c r="Z160" s="34"/>
      <c r="AA160" s="34"/>
      <c r="AB160" s="34"/>
      <c r="AC160" s="34"/>
      <c r="AD160" s="34"/>
      <c r="AE160" s="34"/>
      <c r="AR160" s="162" t="s">
        <v>121</v>
      </c>
      <c r="AT160" s="162" t="s">
        <v>116</v>
      </c>
      <c r="AU160" s="162" t="s">
        <v>82</v>
      </c>
      <c r="AY160" s="17" t="s">
        <v>122</v>
      </c>
      <c r="BE160" s="163">
        <f>IF(N160="základní",J160,0)</f>
        <v>0</v>
      </c>
      <c r="BF160" s="163">
        <f>IF(N160="snížená",J160,0)</f>
        <v>0</v>
      </c>
      <c r="BG160" s="163">
        <f>IF(N160="zákl. přenesená",J160,0)</f>
        <v>0</v>
      </c>
      <c r="BH160" s="163">
        <f>IF(N160="sníž. přenesená",J160,0)</f>
        <v>0</v>
      </c>
      <c r="BI160" s="163">
        <f>IF(N160="nulová",J160,0)</f>
        <v>0</v>
      </c>
      <c r="BJ160" s="17" t="s">
        <v>80</v>
      </c>
      <c r="BK160" s="163">
        <f>ROUND(I160*H160,2)</f>
        <v>0</v>
      </c>
      <c r="BL160" s="17" t="s">
        <v>121</v>
      </c>
      <c r="BM160" s="162" t="s">
        <v>249</v>
      </c>
    </row>
    <row r="161" spans="1:65" s="2" customFormat="1" ht="11.25">
      <c r="A161" s="34"/>
      <c r="B161" s="35"/>
      <c r="C161" s="36"/>
      <c r="D161" s="164" t="s">
        <v>123</v>
      </c>
      <c r="E161" s="36"/>
      <c r="F161" s="165" t="s">
        <v>299</v>
      </c>
      <c r="G161" s="36"/>
      <c r="H161" s="36"/>
      <c r="I161" s="166"/>
      <c r="J161" s="36"/>
      <c r="K161" s="36"/>
      <c r="L161" s="39"/>
      <c r="M161" s="167"/>
      <c r="N161" s="168"/>
      <c r="O161" s="64"/>
      <c r="P161" s="64"/>
      <c r="Q161" s="64"/>
      <c r="R161" s="64"/>
      <c r="S161" s="64"/>
      <c r="T161" s="65"/>
      <c r="U161" s="34"/>
      <c r="V161" s="34"/>
      <c r="W161" s="34"/>
      <c r="X161" s="34"/>
      <c r="Y161" s="34"/>
      <c r="Z161" s="34"/>
      <c r="AA161" s="34"/>
      <c r="AB161" s="34"/>
      <c r="AC161" s="34"/>
      <c r="AD161" s="34"/>
      <c r="AE161" s="34"/>
      <c r="AT161" s="17" t="s">
        <v>123</v>
      </c>
      <c r="AU161" s="17" t="s">
        <v>82</v>
      </c>
    </row>
    <row r="162" spans="1:65" s="12" customFormat="1" ht="11.25">
      <c r="B162" s="180"/>
      <c r="C162" s="181"/>
      <c r="D162" s="164" t="s">
        <v>132</v>
      </c>
      <c r="E162" s="182" t="s">
        <v>19</v>
      </c>
      <c r="F162" s="183" t="s">
        <v>488</v>
      </c>
      <c r="G162" s="181"/>
      <c r="H162" s="182" t="s">
        <v>19</v>
      </c>
      <c r="I162" s="184"/>
      <c r="J162" s="181"/>
      <c r="K162" s="181"/>
      <c r="L162" s="185"/>
      <c r="M162" s="186"/>
      <c r="N162" s="187"/>
      <c r="O162" s="187"/>
      <c r="P162" s="187"/>
      <c r="Q162" s="187"/>
      <c r="R162" s="187"/>
      <c r="S162" s="187"/>
      <c r="T162" s="188"/>
      <c r="AT162" s="189" t="s">
        <v>132</v>
      </c>
      <c r="AU162" s="189" t="s">
        <v>82</v>
      </c>
      <c r="AV162" s="12" t="s">
        <v>80</v>
      </c>
      <c r="AW162" s="12" t="s">
        <v>33</v>
      </c>
      <c r="AX162" s="12" t="s">
        <v>72</v>
      </c>
      <c r="AY162" s="189" t="s">
        <v>122</v>
      </c>
    </row>
    <row r="163" spans="1:65" s="11" customFormat="1" ht="11.25">
      <c r="B163" s="169"/>
      <c r="C163" s="170"/>
      <c r="D163" s="164" t="s">
        <v>132</v>
      </c>
      <c r="E163" s="171" t="s">
        <v>19</v>
      </c>
      <c r="F163" s="172" t="s">
        <v>489</v>
      </c>
      <c r="G163" s="170"/>
      <c r="H163" s="173">
        <v>1.2E-2</v>
      </c>
      <c r="I163" s="174"/>
      <c r="J163" s="170"/>
      <c r="K163" s="170"/>
      <c r="L163" s="175"/>
      <c r="M163" s="176"/>
      <c r="N163" s="177"/>
      <c r="O163" s="177"/>
      <c r="P163" s="177"/>
      <c r="Q163" s="177"/>
      <c r="R163" s="177"/>
      <c r="S163" s="177"/>
      <c r="T163" s="178"/>
      <c r="AT163" s="179" t="s">
        <v>132</v>
      </c>
      <c r="AU163" s="179" t="s">
        <v>82</v>
      </c>
      <c r="AV163" s="11" t="s">
        <v>82</v>
      </c>
      <c r="AW163" s="11" t="s">
        <v>33</v>
      </c>
      <c r="AX163" s="11" t="s">
        <v>72</v>
      </c>
      <c r="AY163" s="179" t="s">
        <v>122</v>
      </c>
    </row>
    <row r="164" spans="1:65" s="13" customFormat="1" ht="11.25">
      <c r="B164" s="190"/>
      <c r="C164" s="191"/>
      <c r="D164" s="164" t="s">
        <v>132</v>
      </c>
      <c r="E164" s="192" t="s">
        <v>19</v>
      </c>
      <c r="F164" s="193" t="s">
        <v>138</v>
      </c>
      <c r="G164" s="191"/>
      <c r="H164" s="194">
        <v>1.2E-2</v>
      </c>
      <c r="I164" s="195"/>
      <c r="J164" s="191"/>
      <c r="K164" s="191"/>
      <c r="L164" s="196"/>
      <c r="M164" s="197"/>
      <c r="N164" s="198"/>
      <c r="O164" s="198"/>
      <c r="P164" s="198"/>
      <c r="Q164" s="198"/>
      <c r="R164" s="198"/>
      <c r="S164" s="198"/>
      <c r="T164" s="199"/>
      <c r="AT164" s="200" t="s">
        <v>132</v>
      </c>
      <c r="AU164" s="200" t="s">
        <v>82</v>
      </c>
      <c r="AV164" s="13" t="s">
        <v>121</v>
      </c>
      <c r="AW164" s="13" t="s">
        <v>33</v>
      </c>
      <c r="AX164" s="13" t="s">
        <v>80</v>
      </c>
      <c r="AY164" s="200" t="s">
        <v>122</v>
      </c>
    </row>
    <row r="165" spans="1:65" s="2" customFormat="1" ht="16.5" customHeight="1">
      <c r="A165" s="34"/>
      <c r="B165" s="35"/>
      <c r="C165" s="151" t="s">
        <v>196</v>
      </c>
      <c r="D165" s="151" t="s">
        <v>116</v>
      </c>
      <c r="E165" s="152" t="s">
        <v>490</v>
      </c>
      <c r="F165" s="153" t="s">
        <v>491</v>
      </c>
      <c r="G165" s="154" t="s">
        <v>141</v>
      </c>
      <c r="H165" s="155">
        <v>38.420999999999999</v>
      </c>
      <c r="I165" s="156"/>
      <c r="J165" s="157">
        <f>ROUND(I165*H165,2)</f>
        <v>0</v>
      </c>
      <c r="K165" s="153" t="s">
        <v>120</v>
      </c>
      <c r="L165" s="39"/>
      <c r="M165" s="158" t="s">
        <v>19</v>
      </c>
      <c r="N165" s="159" t="s">
        <v>43</v>
      </c>
      <c r="O165" s="64"/>
      <c r="P165" s="160">
        <f>O165*H165</f>
        <v>0</v>
      </c>
      <c r="Q165" s="160">
        <v>0</v>
      </c>
      <c r="R165" s="160">
        <f>Q165*H165</f>
        <v>0</v>
      </c>
      <c r="S165" s="160">
        <v>0</v>
      </c>
      <c r="T165" s="161">
        <f>S165*H165</f>
        <v>0</v>
      </c>
      <c r="U165" s="34"/>
      <c r="V165" s="34"/>
      <c r="W165" s="34"/>
      <c r="X165" s="34"/>
      <c r="Y165" s="34"/>
      <c r="Z165" s="34"/>
      <c r="AA165" s="34"/>
      <c r="AB165" s="34"/>
      <c r="AC165" s="34"/>
      <c r="AD165" s="34"/>
      <c r="AE165" s="34"/>
      <c r="AR165" s="162" t="s">
        <v>121</v>
      </c>
      <c r="AT165" s="162" t="s">
        <v>116</v>
      </c>
      <c r="AU165" s="162" t="s">
        <v>82</v>
      </c>
      <c r="AY165" s="17" t="s">
        <v>122</v>
      </c>
      <c r="BE165" s="163">
        <f>IF(N165="základní",J165,0)</f>
        <v>0</v>
      </c>
      <c r="BF165" s="163">
        <f>IF(N165="snížená",J165,0)</f>
        <v>0</v>
      </c>
      <c r="BG165" s="163">
        <f>IF(N165="zákl. přenesená",J165,0)</f>
        <v>0</v>
      </c>
      <c r="BH165" s="163">
        <f>IF(N165="sníž. přenesená",J165,0)</f>
        <v>0</v>
      </c>
      <c r="BI165" s="163">
        <f>IF(N165="nulová",J165,0)</f>
        <v>0</v>
      </c>
      <c r="BJ165" s="17" t="s">
        <v>80</v>
      </c>
      <c r="BK165" s="163">
        <f>ROUND(I165*H165,2)</f>
        <v>0</v>
      </c>
      <c r="BL165" s="17" t="s">
        <v>121</v>
      </c>
      <c r="BM165" s="162" t="s">
        <v>252</v>
      </c>
    </row>
    <row r="166" spans="1:65" s="2" customFormat="1" ht="11.25">
      <c r="A166" s="34"/>
      <c r="B166" s="35"/>
      <c r="C166" s="36"/>
      <c r="D166" s="164" t="s">
        <v>123</v>
      </c>
      <c r="E166" s="36"/>
      <c r="F166" s="165" t="s">
        <v>491</v>
      </c>
      <c r="G166" s="36"/>
      <c r="H166" s="36"/>
      <c r="I166" s="166"/>
      <c r="J166" s="36"/>
      <c r="K166" s="36"/>
      <c r="L166" s="39"/>
      <c r="M166" s="167"/>
      <c r="N166" s="168"/>
      <c r="O166" s="64"/>
      <c r="P166" s="64"/>
      <c r="Q166" s="64"/>
      <c r="R166" s="64"/>
      <c r="S166" s="64"/>
      <c r="T166" s="65"/>
      <c r="U166" s="34"/>
      <c r="V166" s="34"/>
      <c r="W166" s="34"/>
      <c r="X166" s="34"/>
      <c r="Y166" s="34"/>
      <c r="Z166" s="34"/>
      <c r="AA166" s="34"/>
      <c r="AB166" s="34"/>
      <c r="AC166" s="34"/>
      <c r="AD166" s="34"/>
      <c r="AE166" s="34"/>
      <c r="AT166" s="17" t="s">
        <v>123</v>
      </c>
      <c r="AU166" s="17" t="s">
        <v>82</v>
      </c>
    </row>
    <row r="167" spans="1:65" s="12" customFormat="1" ht="11.25">
      <c r="B167" s="180"/>
      <c r="C167" s="181"/>
      <c r="D167" s="164" t="s">
        <v>132</v>
      </c>
      <c r="E167" s="182" t="s">
        <v>19</v>
      </c>
      <c r="F167" s="183" t="s">
        <v>492</v>
      </c>
      <c r="G167" s="181"/>
      <c r="H167" s="182" t="s">
        <v>19</v>
      </c>
      <c r="I167" s="184"/>
      <c r="J167" s="181"/>
      <c r="K167" s="181"/>
      <c r="L167" s="185"/>
      <c r="M167" s="186"/>
      <c r="N167" s="187"/>
      <c r="O167" s="187"/>
      <c r="P167" s="187"/>
      <c r="Q167" s="187"/>
      <c r="R167" s="187"/>
      <c r="S167" s="187"/>
      <c r="T167" s="188"/>
      <c r="AT167" s="189" t="s">
        <v>132</v>
      </c>
      <c r="AU167" s="189" t="s">
        <v>82</v>
      </c>
      <c r="AV167" s="12" t="s">
        <v>80</v>
      </c>
      <c r="AW167" s="12" t="s">
        <v>33</v>
      </c>
      <c r="AX167" s="12" t="s">
        <v>72</v>
      </c>
      <c r="AY167" s="189" t="s">
        <v>122</v>
      </c>
    </row>
    <row r="168" spans="1:65" s="11" customFormat="1" ht="11.25">
      <c r="B168" s="169"/>
      <c r="C168" s="170"/>
      <c r="D168" s="164" t="s">
        <v>132</v>
      </c>
      <c r="E168" s="171" t="s">
        <v>19</v>
      </c>
      <c r="F168" s="172" t="s">
        <v>493</v>
      </c>
      <c r="G168" s="170"/>
      <c r="H168" s="173">
        <v>38.420999999999999</v>
      </c>
      <c r="I168" s="174"/>
      <c r="J168" s="170"/>
      <c r="K168" s="170"/>
      <c r="L168" s="175"/>
      <c r="M168" s="176"/>
      <c r="N168" s="177"/>
      <c r="O168" s="177"/>
      <c r="P168" s="177"/>
      <c r="Q168" s="177"/>
      <c r="R168" s="177"/>
      <c r="S168" s="177"/>
      <c r="T168" s="178"/>
      <c r="AT168" s="179" t="s">
        <v>132</v>
      </c>
      <c r="AU168" s="179" t="s">
        <v>82</v>
      </c>
      <c r="AV168" s="11" t="s">
        <v>82</v>
      </c>
      <c r="AW168" s="11" t="s">
        <v>33</v>
      </c>
      <c r="AX168" s="11" t="s">
        <v>72</v>
      </c>
      <c r="AY168" s="179" t="s">
        <v>122</v>
      </c>
    </row>
    <row r="169" spans="1:65" s="13" customFormat="1" ht="11.25">
      <c r="B169" s="190"/>
      <c r="C169" s="191"/>
      <c r="D169" s="164" t="s">
        <v>132</v>
      </c>
      <c r="E169" s="192" t="s">
        <v>19</v>
      </c>
      <c r="F169" s="193" t="s">
        <v>138</v>
      </c>
      <c r="G169" s="191"/>
      <c r="H169" s="194">
        <v>38.420999999999999</v>
      </c>
      <c r="I169" s="195"/>
      <c r="J169" s="191"/>
      <c r="K169" s="191"/>
      <c r="L169" s="196"/>
      <c r="M169" s="197"/>
      <c r="N169" s="198"/>
      <c r="O169" s="198"/>
      <c r="P169" s="198"/>
      <c r="Q169" s="198"/>
      <c r="R169" s="198"/>
      <c r="S169" s="198"/>
      <c r="T169" s="199"/>
      <c r="AT169" s="200" t="s">
        <v>132</v>
      </c>
      <c r="AU169" s="200" t="s">
        <v>82</v>
      </c>
      <c r="AV169" s="13" t="s">
        <v>121</v>
      </c>
      <c r="AW169" s="13" t="s">
        <v>33</v>
      </c>
      <c r="AX169" s="13" t="s">
        <v>80</v>
      </c>
      <c r="AY169" s="200" t="s">
        <v>122</v>
      </c>
    </row>
    <row r="170" spans="1:65" s="2" customFormat="1" ht="16.5" customHeight="1">
      <c r="A170" s="34"/>
      <c r="B170" s="35"/>
      <c r="C170" s="151" t="s">
        <v>254</v>
      </c>
      <c r="D170" s="151" t="s">
        <v>116</v>
      </c>
      <c r="E170" s="152" t="s">
        <v>207</v>
      </c>
      <c r="F170" s="153" t="s">
        <v>208</v>
      </c>
      <c r="G170" s="154" t="s">
        <v>119</v>
      </c>
      <c r="H170" s="155">
        <v>17</v>
      </c>
      <c r="I170" s="156"/>
      <c r="J170" s="157">
        <f>ROUND(I170*H170,2)</f>
        <v>0</v>
      </c>
      <c r="K170" s="153" t="s">
        <v>120</v>
      </c>
      <c r="L170" s="39"/>
      <c r="M170" s="158" t="s">
        <v>19</v>
      </c>
      <c r="N170" s="159" t="s">
        <v>43</v>
      </c>
      <c r="O170" s="64"/>
      <c r="P170" s="160">
        <f>O170*H170</f>
        <v>0</v>
      </c>
      <c r="Q170" s="160">
        <v>0</v>
      </c>
      <c r="R170" s="160">
        <f>Q170*H170</f>
        <v>0</v>
      </c>
      <c r="S170" s="160">
        <v>0</v>
      </c>
      <c r="T170" s="161">
        <f>S170*H170</f>
        <v>0</v>
      </c>
      <c r="U170" s="34"/>
      <c r="V170" s="34"/>
      <c r="W170" s="34"/>
      <c r="X170" s="34"/>
      <c r="Y170" s="34"/>
      <c r="Z170" s="34"/>
      <c r="AA170" s="34"/>
      <c r="AB170" s="34"/>
      <c r="AC170" s="34"/>
      <c r="AD170" s="34"/>
      <c r="AE170" s="34"/>
      <c r="AR170" s="162" t="s">
        <v>121</v>
      </c>
      <c r="AT170" s="162" t="s">
        <v>116</v>
      </c>
      <c r="AU170" s="162" t="s">
        <v>82</v>
      </c>
      <c r="AY170" s="17" t="s">
        <v>122</v>
      </c>
      <c r="BE170" s="163">
        <f>IF(N170="základní",J170,0)</f>
        <v>0</v>
      </c>
      <c r="BF170" s="163">
        <f>IF(N170="snížená",J170,0)</f>
        <v>0</v>
      </c>
      <c r="BG170" s="163">
        <f>IF(N170="zákl. přenesená",J170,0)</f>
        <v>0</v>
      </c>
      <c r="BH170" s="163">
        <f>IF(N170="sníž. přenesená",J170,0)</f>
        <v>0</v>
      </c>
      <c r="BI170" s="163">
        <f>IF(N170="nulová",J170,0)</f>
        <v>0</v>
      </c>
      <c r="BJ170" s="17" t="s">
        <v>80</v>
      </c>
      <c r="BK170" s="163">
        <f>ROUND(I170*H170,2)</f>
        <v>0</v>
      </c>
      <c r="BL170" s="17" t="s">
        <v>121</v>
      </c>
      <c r="BM170" s="162" t="s">
        <v>257</v>
      </c>
    </row>
    <row r="171" spans="1:65" s="2" customFormat="1" ht="11.25">
      <c r="A171" s="34"/>
      <c r="B171" s="35"/>
      <c r="C171" s="36"/>
      <c r="D171" s="164" t="s">
        <v>123</v>
      </c>
      <c r="E171" s="36"/>
      <c r="F171" s="165" t="s">
        <v>208</v>
      </c>
      <c r="G171" s="36"/>
      <c r="H171" s="36"/>
      <c r="I171" s="166"/>
      <c r="J171" s="36"/>
      <c r="K171" s="36"/>
      <c r="L171" s="39"/>
      <c r="M171" s="167"/>
      <c r="N171" s="168"/>
      <c r="O171" s="64"/>
      <c r="P171" s="64"/>
      <c r="Q171" s="64"/>
      <c r="R171" s="64"/>
      <c r="S171" s="64"/>
      <c r="T171" s="65"/>
      <c r="U171" s="34"/>
      <c r="V171" s="34"/>
      <c r="W171" s="34"/>
      <c r="X171" s="34"/>
      <c r="Y171" s="34"/>
      <c r="Z171" s="34"/>
      <c r="AA171" s="34"/>
      <c r="AB171" s="34"/>
      <c r="AC171" s="34"/>
      <c r="AD171" s="34"/>
      <c r="AE171" s="34"/>
      <c r="AT171" s="17" t="s">
        <v>123</v>
      </c>
      <c r="AU171" s="17" t="s">
        <v>82</v>
      </c>
    </row>
    <row r="172" spans="1:65" s="2" customFormat="1" ht="24.2" customHeight="1">
      <c r="A172" s="34"/>
      <c r="B172" s="35"/>
      <c r="C172" s="151" t="s">
        <v>201</v>
      </c>
      <c r="D172" s="151" t="s">
        <v>116</v>
      </c>
      <c r="E172" s="152" t="s">
        <v>159</v>
      </c>
      <c r="F172" s="153" t="s">
        <v>160</v>
      </c>
      <c r="G172" s="154" t="s">
        <v>494</v>
      </c>
      <c r="H172" s="155">
        <v>34</v>
      </c>
      <c r="I172" s="156"/>
      <c r="J172" s="157">
        <f>ROUND(I172*H172,2)</f>
        <v>0</v>
      </c>
      <c r="K172" s="153" t="s">
        <v>120</v>
      </c>
      <c r="L172" s="39"/>
      <c r="M172" s="158" t="s">
        <v>19</v>
      </c>
      <c r="N172" s="159" t="s">
        <v>43</v>
      </c>
      <c r="O172" s="64"/>
      <c r="P172" s="160">
        <f>O172*H172</f>
        <v>0</v>
      </c>
      <c r="Q172" s="160">
        <v>0</v>
      </c>
      <c r="R172" s="160">
        <f>Q172*H172</f>
        <v>0</v>
      </c>
      <c r="S172" s="160">
        <v>0</v>
      </c>
      <c r="T172" s="161">
        <f>S172*H172</f>
        <v>0</v>
      </c>
      <c r="U172" s="34"/>
      <c r="V172" s="34"/>
      <c r="W172" s="34"/>
      <c r="X172" s="34"/>
      <c r="Y172" s="34"/>
      <c r="Z172" s="34"/>
      <c r="AA172" s="34"/>
      <c r="AB172" s="34"/>
      <c r="AC172" s="34"/>
      <c r="AD172" s="34"/>
      <c r="AE172" s="34"/>
      <c r="AR172" s="162" t="s">
        <v>121</v>
      </c>
      <c r="AT172" s="162" t="s">
        <v>116</v>
      </c>
      <c r="AU172" s="162" t="s">
        <v>82</v>
      </c>
      <c r="AY172" s="17" t="s">
        <v>122</v>
      </c>
      <c r="BE172" s="163">
        <f>IF(N172="základní",J172,0)</f>
        <v>0</v>
      </c>
      <c r="BF172" s="163">
        <f>IF(N172="snížená",J172,0)</f>
        <v>0</v>
      </c>
      <c r="BG172" s="163">
        <f>IF(N172="zákl. přenesená",J172,0)</f>
        <v>0</v>
      </c>
      <c r="BH172" s="163">
        <f>IF(N172="sníž. přenesená",J172,0)</f>
        <v>0</v>
      </c>
      <c r="BI172" s="163">
        <f>IF(N172="nulová",J172,0)</f>
        <v>0</v>
      </c>
      <c r="BJ172" s="17" t="s">
        <v>80</v>
      </c>
      <c r="BK172" s="163">
        <f>ROUND(I172*H172,2)</f>
        <v>0</v>
      </c>
      <c r="BL172" s="17" t="s">
        <v>121</v>
      </c>
      <c r="BM172" s="162" t="s">
        <v>261</v>
      </c>
    </row>
    <row r="173" spans="1:65" s="2" customFormat="1" ht="19.5">
      <c r="A173" s="34"/>
      <c r="B173" s="35"/>
      <c r="C173" s="36"/>
      <c r="D173" s="164" t="s">
        <v>123</v>
      </c>
      <c r="E173" s="36"/>
      <c r="F173" s="165" t="s">
        <v>160</v>
      </c>
      <c r="G173" s="36"/>
      <c r="H173" s="36"/>
      <c r="I173" s="166"/>
      <c r="J173" s="36"/>
      <c r="K173" s="36"/>
      <c r="L173" s="39"/>
      <c r="M173" s="167"/>
      <c r="N173" s="168"/>
      <c r="O173" s="64"/>
      <c r="P173" s="64"/>
      <c r="Q173" s="64"/>
      <c r="R173" s="64"/>
      <c r="S173" s="64"/>
      <c r="T173" s="65"/>
      <c r="U173" s="34"/>
      <c r="V173" s="34"/>
      <c r="W173" s="34"/>
      <c r="X173" s="34"/>
      <c r="Y173" s="34"/>
      <c r="Z173" s="34"/>
      <c r="AA173" s="34"/>
      <c r="AB173" s="34"/>
      <c r="AC173" s="34"/>
      <c r="AD173" s="34"/>
      <c r="AE173" s="34"/>
      <c r="AT173" s="17" t="s">
        <v>123</v>
      </c>
      <c r="AU173" s="17" t="s">
        <v>82</v>
      </c>
    </row>
    <row r="174" spans="1:65" s="2" customFormat="1" ht="16.5" customHeight="1">
      <c r="A174" s="34"/>
      <c r="B174" s="35"/>
      <c r="C174" s="151" t="s">
        <v>262</v>
      </c>
      <c r="D174" s="151" t="s">
        <v>116</v>
      </c>
      <c r="E174" s="152" t="s">
        <v>199</v>
      </c>
      <c r="F174" s="153" t="s">
        <v>200</v>
      </c>
      <c r="G174" s="154" t="s">
        <v>141</v>
      </c>
      <c r="H174" s="155">
        <v>2.21</v>
      </c>
      <c r="I174" s="156"/>
      <c r="J174" s="157">
        <f>ROUND(I174*H174,2)</f>
        <v>0</v>
      </c>
      <c r="K174" s="153" t="s">
        <v>120</v>
      </c>
      <c r="L174" s="39"/>
      <c r="M174" s="158" t="s">
        <v>19</v>
      </c>
      <c r="N174" s="159" t="s">
        <v>43</v>
      </c>
      <c r="O174" s="64"/>
      <c r="P174" s="160">
        <f>O174*H174</f>
        <v>0</v>
      </c>
      <c r="Q174" s="160">
        <v>0</v>
      </c>
      <c r="R174" s="160">
        <f>Q174*H174</f>
        <v>0</v>
      </c>
      <c r="S174" s="160">
        <v>0</v>
      </c>
      <c r="T174" s="161">
        <f>S174*H174</f>
        <v>0</v>
      </c>
      <c r="U174" s="34"/>
      <c r="V174" s="34"/>
      <c r="W174" s="34"/>
      <c r="X174" s="34"/>
      <c r="Y174" s="34"/>
      <c r="Z174" s="34"/>
      <c r="AA174" s="34"/>
      <c r="AB174" s="34"/>
      <c r="AC174" s="34"/>
      <c r="AD174" s="34"/>
      <c r="AE174" s="34"/>
      <c r="AR174" s="162" t="s">
        <v>121</v>
      </c>
      <c r="AT174" s="162" t="s">
        <v>116</v>
      </c>
      <c r="AU174" s="162" t="s">
        <v>82</v>
      </c>
      <c r="AY174" s="17" t="s">
        <v>122</v>
      </c>
      <c r="BE174" s="163">
        <f>IF(N174="základní",J174,0)</f>
        <v>0</v>
      </c>
      <c r="BF174" s="163">
        <f>IF(N174="snížená",J174,0)</f>
        <v>0</v>
      </c>
      <c r="BG174" s="163">
        <f>IF(N174="zákl. přenesená",J174,0)</f>
        <v>0</v>
      </c>
      <c r="BH174" s="163">
        <f>IF(N174="sníž. přenesená",J174,0)</f>
        <v>0</v>
      </c>
      <c r="BI174" s="163">
        <f>IF(N174="nulová",J174,0)</f>
        <v>0</v>
      </c>
      <c r="BJ174" s="17" t="s">
        <v>80</v>
      </c>
      <c r="BK174" s="163">
        <f>ROUND(I174*H174,2)</f>
        <v>0</v>
      </c>
      <c r="BL174" s="17" t="s">
        <v>121</v>
      </c>
      <c r="BM174" s="162" t="s">
        <v>263</v>
      </c>
    </row>
    <row r="175" spans="1:65" s="2" customFormat="1" ht="11.25">
      <c r="A175" s="34"/>
      <c r="B175" s="35"/>
      <c r="C175" s="36"/>
      <c r="D175" s="164" t="s">
        <v>123</v>
      </c>
      <c r="E175" s="36"/>
      <c r="F175" s="165" t="s">
        <v>200</v>
      </c>
      <c r="G175" s="36"/>
      <c r="H175" s="36"/>
      <c r="I175" s="166"/>
      <c r="J175" s="36"/>
      <c r="K175" s="36"/>
      <c r="L175" s="39"/>
      <c r="M175" s="167"/>
      <c r="N175" s="168"/>
      <c r="O175" s="64"/>
      <c r="P175" s="64"/>
      <c r="Q175" s="64"/>
      <c r="R175" s="64"/>
      <c r="S175" s="64"/>
      <c r="T175" s="65"/>
      <c r="U175" s="34"/>
      <c r="V175" s="34"/>
      <c r="W175" s="34"/>
      <c r="X175" s="34"/>
      <c r="Y175" s="34"/>
      <c r="Z175" s="34"/>
      <c r="AA175" s="34"/>
      <c r="AB175" s="34"/>
      <c r="AC175" s="34"/>
      <c r="AD175" s="34"/>
      <c r="AE175" s="34"/>
      <c r="AT175" s="17" t="s">
        <v>123</v>
      </c>
      <c r="AU175" s="17" t="s">
        <v>82</v>
      </c>
    </row>
    <row r="176" spans="1:65" s="14" customFormat="1" ht="22.9" customHeight="1">
      <c r="B176" s="211"/>
      <c r="C176" s="212"/>
      <c r="D176" s="213" t="s">
        <v>71</v>
      </c>
      <c r="E176" s="235" t="s">
        <v>495</v>
      </c>
      <c r="F176" s="235" t="s">
        <v>496</v>
      </c>
      <c r="G176" s="212"/>
      <c r="H176" s="212"/>
      <c r="I176" s="215"/>
      <c r="J176" s="236">
        <f>BK176</f>
        <v>0</v>
      </c>
      <c r="K176" s="212"/>
      <c r="L176" s="217"/>
      <c r="M176" s="218"/>
      <c r="N176" s="219"/>
      <c r="O176" s="219"/>
      <c r="P176" s="220">
        <f>SUM(P177:P224)</f>
        <v>0</v>
      </c>
      <c r="Q176" s="219"/>
      <c r="R176" s="220">
        <f>SUM(R177:R224)</f>
        <v>0</v>
      </c>
      <c r="S176" s="219"/>
      <c r="T176" s="221">
        <f>SUM(T177:T224)</f>
        <v>0</v>
      </c>
      <c r="AR176" s="222" t="s">
        <v>80</v>
      </c>
      <c r="AT176" s="223" t="s">
        <v>71</v>
      </c>
      <c r="AU176" s="223" t="s">
        <v>80</v>
      </c>
      <c r="AY176" s="222" t="s">
        <v>122</v>
      </c>
      <c r="BK176" s="224">
        <f>SUM(BK177:BK224)</f>
        <v>0</v>
      </c>
    </row>
    <row r="177" spans="1:65" s="2" customFormat="1" ht="21.75" customHeight="1">
      <c r="A177" s="34"/>
      <c r="B177" s="35"/>
      <c r="C177" s="151" t="s">
        <v>205</v>
      </c>
      <c r="D177" s="151" t="s">
        <v>116</v>
      </c>
      <c r="E177" s="152" t="s">
        <v>497</v>
      </c>
      <c r="F177" s="153" t="s">
        <v>498</v>
      </c>
      <c r="G177" s="154" t="s">
        <v>175</v>
      </c>
      <c r="H177" s="155">
        <v>5.25</v>
      </c>
      <c r="I177" s="156"/>
      <c r="J177" s="157">
        <f>ROUND(I177*H177,2)</f>
        <v>0</v>
      </c>
      <c r="K177" s="153" t="s">
        <v>120</v>
      </c>
      <c r="L177" s="39"/>
      <c r="M177" s="158" t="s">
        <v>19</v>
      </c>
      <c r="N177" s="159" t="s">
        <v>43</v>
      </c>
      <c r="O177" s="64"/>
      <c r="P177" s="160">
        <f>O177*H177</f>
        <v>0</v>
      </c>
      <c r="Q177" s="160">
        <v>0</v>
      </c>
      <c r="R177" s="160">
        <f>Q177*H177</f>
        <v>0</v>
      </c>
      <c r="S177" s="160">
        <v>0</v>
      </c>
      <c r="T177" s="161">
        <f>S177*H177</f>
        <v>0</v>
      </c>
      <c r="U177" s="34"/>
      <c r="V177" s="34"/>
      <c r="W177" s="34"/>
      <c r="X177" s="34"/>
      <c r="Y177" s="34"/>
      <c r="Z177" s="34"/>
      <c r="AA177" s="34"/>
      <c r="AB177" s="34"/>
      <c r="AC177" s="34"/>
      <c r="AD177" s="34"/>
      <c r="AE177" s="34"/>
      <c r="AR177" s="162" t="s">
        <v>121</v>
      </c>
      <c r="AT177" s="162" t="s">
        <v>116</v>
      </c>
      <c r="AU177" s="162" t="s">
        <v>82</v>
      </c>
      <c r="AY177" s="17" t="s">
        <v>122</v>
      </c>
      <c r="BE177" s="163">
        <f>IF(N177="základní",J177,0)</f>
        <v>0</v>
      </c>
      <c r="BF177" s="163">
        <f>IF(N177="snížená",J177,0)</f>
        <v>0</v>
      </c>
      <c r="BG177" s="163">
        <f>IF(N177="zákl. přenesená",J177,0)</f>
        <v>0</v>
      </c>
      <c r="BH177" s="163">
        <f>IF(N177="sníž. přenesená",J177,0)</f>
        <v>0</v>
      </c>
      <c r="BI177" s="163">
        <f>IF(N177="nulová",J177,0)</f>
        <v>0</v>
      </c>
      <c r="BJ177" s="17" t="s">
        <v>80</v>
      </c>
      <c r="BK177" s="163">
        <f>ROUND(I177*H177,2)</f>
        <v>0</v>
      </c>
      <c r="BL177" s="17" t="s">
        <v>121</v>
      </c>
      <c r="BM177" s="162" t="s">
        <v>268</v>
      </c>
    </row>
    <row r="178" spans="1:65" s="2" customFormat="1" ht="11.25">
      <c r="A178" s="34"/>
      <c r="B178" s="35"/>
      <c r="C178" s="36"/>
      <c r="D178" s="164" t="s">
        <v>123</v>
      </c>
      <c r="E178" s="36"/>
      <c r="F178" s="165" t="s">
        <v>498</v>
      </c>
      <c r="G178" s="36"/>
      <c r="H178" s="36"/>
      <c r="I178" s="166"/>
      <c r="J178" s="36"/>
      <c r="K178" s="36"/>
      <c r="L178" s="39"/>
      <c r="M178" s="167"/>
      <c r="N178" s="168"/>
      <c r="O178" s="64"/>
      <c r="P178" s="64"/>
      <c r="Q178" s="64"/>
      <c r="R178" s="64"/>
      <c r="S178" s="64"/>
      <c r="T178" s="65"/>
      <c r="U178" s="34"/>
      <c r="V178" s="34"/>
      <c r="W178" s="34"/>
      <c r="X178" s="34"/>
      <c r="Y178" s="34"/>
      <c r="Z178" s="34"/>
      <c r="AA178" s="34"/>
      <c r="AB178" s="34"/>
      <c r="AC178" s="34"/>
      <c r="AD178" s="34"/>
      <c r="AE178" s="34"/>
      <c r="AT178" s="17" t="s">
        <v>123</v>
      </c>
      <c r="AU178" s="17" t="s">
        <v>82</v>
      </c>
    </row>
    <row r="179" spans="1:65" s="11" customFormat="1" ht="11.25">
      <c r="B179" s="169"/>
      <c r="C179" s="170"/>
      <c r="D179" s="164" t="s">
        <v>132</v>
      </c>
      <c r="E179" s="171" t="s">
        <v>19</v>
      </c>
      <c r="F179" s="172" t="s">
        <v>499</v>
      </c>
      <c r="G179" s="170"/>
      <c r="H179" s="173">
        <v>5.25</v>
      </c>
      <c r="I179" s="174"/>
      <c r="J179" s="170"/>
      <c r="K179" s="170"/>
      <c r="L179" s="175"/>
      <c r="M179" s="176"/>
      <c r="N179" s="177"/>
      <c r="O179" s="177"/>
      <c r="P179" s="177"/>
      <c r="Q179" s="177"/>
      <c r="R179" s="177"/>
      <c r="S179" s="177"/>
      <c r="T179" s="178"/>
      <c r="AT179" s="179" t="s">
        <v>132</v>
      </c>
      <c r="AU179" s="179" t="s">
        <v>82</v>
      </c>
      <c r="AV179" s="11" t="s">
        <v>82</v>
      </c>
      <c r="AW179" s="11" t="s">
        <v>33</v>
      </c>
      <c r="AX179" s="11" t="s">
        <v>72</v>
      </c>
      <c r="AY179" s="179" t="s">
        <v>122</v>
      </c>
    </row>
    <row r="180" spans="1:65" s="13" customFormat="1" ht="11.25">
      <c r="B180" s="190"/>
      <c r="C180" s="191"/>
      <c r="D180" s="164" t="s">
        <v>132</v>
      </c>
      <c r="E180" s="192" t="s">
        <v>19</v>
      </c>
      <c r="F180" s="193" t="s">
        <v>138</v>
      </c>
      <c r="G180" s="191"/>
      <c r="H180" s="194">
        <v>5.25</v>
      </c>
      <c r="I180" s="195"/>
      <c r="J180" s="191"/>
      <c r="K180" s="191"/>
      <c r="L180" s="196"/>
      <c r="M180" s="197"/>
      <c r="N180" s="198"/>
      <c r="O180" s="198"/>
      <c r="P180" s="198"/>
      <c r="Q180" s="198"/>
      <c r="R180" s="198"/>
      <c r="S180" s="198"/>
      <c r="T180" s="199"/>
      <c r="AT180" s="200" t="s">
        <v>132</v>
      </c>
      <c r="AU180" s="200" t="s">
        <v>82</v>
      </c>
      <c r="AV180" s="13" t="s">
        <v>121</v>
      </c>
      <c r="AW180" s="13" t="s">
        <v>33</v>
      </c>
      <c r="AX180" s="13" t="s">
        <v>80</v>
      </c>
      <c r="AY180" s="200" t="s">
        <v>122</v>
      </c>
    </row>
    <row r="181" spans="1:65" s="2" customFormat="1" ht="21.75" customHeight="1">
      <c r="A181" s="34"/>
      <c r="B181" s="35"/>
      <c r="C181" s="151" t="s">
        <v>269</v>
      </c>
      <c r="D181" s="151" t="s">
        <v>116</v>
      </c>
      <c r="E181" s="152" t="s">
        <v>500</v>
      </c>
      <c r="F181" s="153" t="s">
        <v>501</v>
      </c>
      <c r="G181" s="154" t="s">
        <v>175</v>
      </c>
      <c r="H181" s="155">
        <v>10.5</v>
      </c>
      <c r="I181" s="156"/>
      <c r="J181" s="157">
        <f>ROUND(I181*H181,2)</f>
        <v>0</v>
      </c>
      <c r="K181" s="153" t="s">
        <v>120</v>
      </c>
      <c r="L181" s="39"/>
      <c r="M181" s="158" t="s">
        <v>19</v>
      </c>
      <c r="N181" s="159" t="s">
        <v>43</v>
      </c>
      <c r="O181" s="64"/>
      <c r="P181" s="160">
        <f>O181*H181</f>
        <v>0</v>
      </c>
      <c r="Q181" s="160">
        <v>0</v>
      </c>
      <c r="R181" s="160">
        <f>Q181*H181</f>
        <v>0</v>
      </c>
      <c r="S181" s="160">
        <v>0</v>
      </c>
      <c r="T181" s="161">
        <f>S181*H181</f>
        <v>0</v>
      </c>
      <c r="U181" s="34"/>
      <c r="V181" s="34"/>
      <c r="W181" s="34"/>
      <c r="X181" s="34"/>
      <c r="Y181" s="34"/>
      <c r="Z181" s="34"/>
      <c r="AA181" s="34"/>
      <c r="AB181" s="34"/>
      <c r="AC181" s="34"/>
      <c r="AD181" s="34"/>
      <c r="AE181" s="34"/>
      <c r="AR181" s="162" t="s">
        <v>121</v>
      </c>
      <c r="AT181" s="162" t="s">
        <v>116</v>
      </c>
      <c r="AU181" s="162" t="s">
        <v>82</v>
      </c>
      <c r="AY181" s="17" t="s">
        <v>122</v>
      </c>
      <c r="BE181" s="163">
        <f>IF(N181="základní",J181,0)</f>
        <v>0</v>
      </c>
      <c r="BF181" s="163">
        <f>IF(N181="snížená",J181,0)</f>
        <v>0</v>
      </c>
      <c r="BG181" s="163">
        <f>IF(N181="zákl. přenesená",J181,0)</f>
        <v>0</v>
      </c>
      <c r="BH181" s="163">
        <f>IF(N181="sníž. přenesená",J181,0)</f>
        <v>0</v>
      </c>
      <c r="BI181" s="163">
        <f>IF(N181="nulová",J181,0)</f>
        <v>0</v>
      </c>
      <c r="BJ181" s="17" t="s">
        <v>80</v>
      </c>
      <c r="BK181" s="163">
        <f>ROUND(I181*H181,2)</f>
        <v>0</v>
      </c>
      <c r="BL181" s="17" t="s">
        <v>121</v>
      </c>
      <c r="BM181" s="162" t="s">
        <v>272</v>
      </c>
    </row>
    <row r="182" spans="1:65" s="2" customFormat="1" ht="11.25">
      <c r="A182" s="34"/>
      <c r="B182" s="35"/>
      <c r="C182" s="36"/>
      <c r="D182" s="164" t="s">
        <v>123</v>
      </c>
      <c r="E182" s="36"/>
      <c r="F182" s="165" t="s">
        <v>501</v>
      </c>
      <c r="G182" s="36"/>
      <c r="H182" s="36"/>
      <c r="I182" s="166"/>
      <c r="J182" s="36"/>
      <c r="K182" s="36"/>
      <c r="L182" s="39"/>
      <c r="M182" s="167"/>
      <c r="N182" s="168"/>
      <c r="O182" s="64"/>
      <c r="P182" s="64"/>
      <c r="Q182" s="64"/>
      <c r="R182" s="64"/>
      <c r="S182" s="64"/>
      <c r="T182" s="65"/>
      <c r="U182" s="34"/>
      <c r="V182" s="34"/>
      <c r="W182" s="34"/>
      <c r="X182" s="34"/>
      <c r="Y182" s="34"/>
      <c r="Z182" s="34"/>
      <c r="AA182" s="34"/>
      <c r="AB182" s="34"/>
      <c r="AC182" s="34"/>
      <c r="AD182" s="34"/>
      <c r="AE182" s="34"/>
      <c r="AT182" s="17" t="s">
        <v>123</v>
      </c>
      <c r="AU182" s="17" t="s">
        <v>82</v>
      </c>
    </row>
    <row r="183" spans="1:65" s="2" customFormat="1" ht="21.75" customHeight="1">
      <c r="A183" s="34"/>
      <c r="B183" s="35"/>
      <c r="C183" s="201" t="s">
        <v>209</v>
      </c>
      <c r="D183" s="201" t="s">
        <v>312</v>
      </c>
      <c r="E183" s="202" t="s">
        <v>502</v>
      </c>
      <c r="F183" s="203" t="s">
        <v>503</v>
      </c>
      <c r="G183" s="204" t="s">
        <v>220</v>
      </c>
      <c r="H183" s="205">
        <v>0.84</v>
      </c>
      <c r="I183" s="206"/>
      <c r="J183" s="207">
        <f>ROUND(I183*H183,2)</f>
        <v>0</v>
      </c>
      <c r="K183" s="203" t="s">
        <v>120</v>
      </c>
      <c r="L183" s="208"/>
      <c r="M183" s="209" t="s">
        <v>19</v>
      </c>
      <c r="N183" s="210" t="s">
        <v>43</v>
      </c>
      <c r="O183" s="64"/>
      <c r="P183" s="160">
        <f>O183*H183</f>
        <v>0</v>
      </c>
      <c r="Q183" s="160">
        <v>0</v>
      </c>
      <c r="R183" s="160">
        <f>Q183*H183</f>
        <v>0</v>
      </c>
      <c r="S183" s="160">
        <v>0</v>
      </c>
      <c r="T183" s="161">
        <f>S183*H183</f>
        <v>0</v>
      </c>
      <c r="U183" s="34"/>
      <c r="V183" s="34"/>
      <c r="W183" s="34"/>
      <c r="X183" s="34"/>
      <c r="Y183" s="34"/>
      <c r="Z183" s="34"/>
      <c r="AA183" s="34"/>
      <c r="AB183" s="34"/>
      <c r="AC183" s="34"/>
      <c r="AD183" s="34"/>
      <c r="AE183" s="34"/>
      <c r="AR183" s="162" t="s">
        <v>142</v>
      </c>
      <c r="AT183" s="162" t="s">
        <v>312</v>
      </c>
      <c r="AU183" s="162" t="s">
        <v>82</v>
      </c>
      <c r="AY183" s="17" t="s">
        <v>122</v>
      </c>
      <c r="BE183" s="163">
        <f>IF(N183="základní",J183,0)</f>
        <v>0</v>
      </c>
      <c r="BF183" s="163">
        <f>IF(N183="snížená",J183,0)</f>
        <v>0</v>
      </c>
      <c r="BG183" s="163">
        <f>IF(N183="zákl. přenesená",J183,0)</f>
        <v>0</v>
      </c>
      <c r="BH183" s="163">
        <f>IF(N183="sníž. přenesená",J183,0)</f>
        <v>0</v>
      </c>
      <c r="BI183" s="163">
        <f>IF(N183="nulová",J183,0)</f>
        <v>0</v>
      </c>
      <c r="BJ183" s="17" t="s">
        <v>80</v>
      </c>
      <c r="BK183" s="163">
        <f>ROUND(I183*H183,2)</f>
        <v>0</v>
      </c>
      <c r="BL183" s="17" t="s">
        <v>121</v>
      </c>
      <c r="BM183" s="162" t="s">
        <v>275</v>
      </c>
    </row>
    <row r="184" spans="1:65" s="2" customFormat="1" ht="11.25">
      <c r="A184" s="34"/>
      <c r="B184" s="35"/>
      <c r="C184" s="36"/>
      <c r="D184" s="164" t="s">
        <v>123</v>
      </c>
      <c r="E184" s="36"/>
      <c r="F184" s="165" t="s">
        <v>503</v>
      </c>
      <c r="G184" s="36"/>
      <c r="H184" s="36"/>
      <c r="I184" s="166"/>
      <c r="J184" s="36"/>
      <c r="K184" s="36"/>
      <c r="L184" s="39"/>
      <c r="M184" s="167"/>
      <c r="N184" s="168"/>
      <c r="O184" s="64"/>
      <c r="P184" s="64"/>
      <c r="Q184" s="64"/>
      <c r="R184" s="64"/>
      <c r="S184" s="64"/>
      <c r="T184" s="65"/>
      <c r="U184" s="34"/>
      <c r="V184" s="34"/>
      <c r="W184" s="34"/>
      <c r="X184" s="34"/>
      <c r="Y184" s="34"/>
      <c r="Z184" s="34"/>
      <c r="AA184" s="34"/>
      <c r="AB184" s="34"/>
      <c r="AC184" s="34"/>
      <c r="AD184" s="34"/>
      <c r="AE184" s="34"/>
      <c r="AT184" s="17" t="s">
        <v>123</v>
      </c>
      <c r="AU184" s="17" t="s">
        <v>82</v>
      </c>
    </row>
    <row r="185" spans="1:65" s="11" customFormat="1" ht="11.25">
      <c r="B185" s="169"/>
      <c r="C185" s="170"/>
      <c r="D185" s="164" t="s">
        <v>132</v>
      </c>
      <c r="E185" s="171" t="s">
        <v>19</v>
      </c>
      <c r="F185" s="172" t="s">
        <v>504</v>
      </c>
      <c r="G185" s="170"/>
      <c r="H185" s="173">
        <v>0.84</v>
      </c>
      <c r="I185" s="174"/>
      <c r="J185" s="170"/>
      <c r="K185" s="170"/>
      <c r="L185" s="175"/>
      <c r="M185" s="176"/>
      <c r="N185" s="177"/>
      <c r="O185" s="177"/>
      <c r="P185" s="177"/>
      <c r="Q185" s="177"/>
      <c r="R185" s="177"/>
      <c r="S185" s="177"/>
      <c r="T185" s="178"/>
      <c r="AT185" s="179" t="s">
        <v>132</v>
      </c>
      <c r="AU185" s="179" t="s">
        <v>82</v>
      </c>
      <c r="AV185" s="11" t="s">
        <v>82</v>
      </c>
      <c r="AW185" s="11" t="s">
        <v>33</v>
      </c>
      <c r="AX185" s="11" t="s">
        <v>72</v>
      </c>
      <c r="AY185" s="179" t="s">
        <v>122</v>
      </c>
    </row>
    <row r="186" spans="1:65" s="13" customFormat="1" ht="11.25">
      <c r="B186" s="190"/>
      <c r="C186" s="191"/>
      <c r="D186" s="164" t="s">
        <v>132</v>
      </c>
      <c r="E186" s="192" t="s">
        <v>19</v>
      </c>
      <c r="F186" s="193" t="s">
        <v>138</v>
      </c>
      <c r="G186" s="191"/>
      <c r="H186" s="194">
        <v>0.84</v>
      </c>
      <c r="I186" s="195"/>
      <c r="J186" s="191"/>
      <c r="K186" s="191"/>
      <c r="L186" s="196"/>
      <c r="M186" s="197"/>
      <c r="N186" s="198"/>
      <c r="O186" s="198"/>
      <c r="P186" s="198"/>
      <c r="Q186" s="198"/>
      <c r="R186" s="198"/>
      <c r="S186" s="198"/>
      <c r="T186" s="199"/>
      <c r="AT186" s="200" t="s">
        <v>132</v>
      </c>
      <c r="AU186" s="200" t="s">
        <v>82</v>
      </c>
      <c r="AV186" s="13" t="s">
        <v>121</v>
      </c>
      <c r="AW186" s="13" t="s">
        <v>33</v>
      </c>
      <c r="AX186" s="13" t="s">
        <v>80</v>
      </c>
      <c r="AY186" s="200" t="s">
        <v>122</v>
      </c>
    </row>
    <row r="187" spans="1:65" s="2" customFormat="1" ht="62.65" customHeight="1">
      <c r="A187" s="34"/>
      <c r="B187" s="35"/>
      <c r="C187" s="151" t="s">
        <v>276</v>
      </c>
      <c r="D187" s="151" t="s">
        <v>116</v>
      </c>
      <c r="E187" s="152" t="s">
        <v>505</v>
      </c>
      <c r="F187" s="153" t="s">
        <v>506</v>
      </c>
      <c r="G187" s="154" t="s">
        <v>119</v>
      </c>
      <c r="H187" s="155">
        <v>1</v>
      </c>
      <c r="I187" s="156"/>
      <c r="J187" s="157">
        <f>ROUND(I187*H187,2)</f>
        <v>0</v>
      </c>
      <c r="K187" s="153" t="s">
        <v>120</v>
      </c>
      <c r="L187" s="39"/>
      <c r="M187" s="158" t="s">
        <v>19</v>
      </c>
      <c r="N187" s="159" t="s">
        <v>43</v>
      </c>
      <c r="O187" s="64"/>
      <c r="P187" s="160">
        <f>O187*H187</f>
        <v>0</v>
      </c>
      <c r="Q187" s="160">
        <v>0</v>
      </c>
      <c r="R187" s="160">
        <f>Q187*H187</f>
        <v>0</v>
      </c>
      <c r="S187" s="160">
        <v>0</v>
      </c>
      <c r="T187" s="161">
        <f>S187*H187</f>
        <v>0</v>
      </c>
      <c r="U187" s="34"/>
      <c r="V187" s="34"/>
      <c r="W187" s="34"/>
      <c r="X187" s="34"/>
      <c r="Y187" s="34"/>
      <c r="Z187" s="34"/>
      <c r="AA187" s="34"/>
      <c r="AB187" s="34"/>
      <c r="AC187" s="34"/>
      <c r="AD187" s="34"/>
      <c r="AE187" s="34"/>
      <c r="AR187" s="162" t="s">
        <v>121</v>
      </c>
      <c r="AT187" s="162" t="s">
        <v>116</v>
      </c>
      <c r="AU187" s="162" t="s">
        <v>82</v>
      </c>
      <c r="AY187" s="17" t="s">
        <v>122</v>
      </c>
      <c r="BE187" s="163">
        <f>IF(N187="základní",J187,0)</f>
        <v>0</v>
      </c>
      <c r="BF187" s="163">
        <f>IF(N187="snížená",J187,0)</f>
        <v>0</v>
      </c>
      <c r="BG187" s="163">
        <f>IF(N187="zákl. přenesená",J187,0)</f>
        <v>0</v>
      </c>
      <c r="BH187" s="163">
        <f>IF(N187="sníž. přenesená",J187,0)</f>
        <v>0</v>
      </c>
      <c r="BI187" s="163">
        <f>IF(N187="nulová",J187,0)</f>
        <v>0</v>
      </c>
      <c r="BJ187" s="17" t="s">
        <v>80</v>
      </c>
      <c r="BK187" s="163">
        <f>ROUND(I187*H187,2)</f>
        <v>0</v>
      </c>
      <c r="BL187" s="17" t="s">
        <v>121</v>
      </c>
      <c r="BM187" s="162" t="s">
        <v>279</v>
      </c>
    </row>
    <row r="188" spans="1:65" s="2" customFormat="1" ht="39">
      <c r="A188" s="34"/>
      <c r="B188" s="35"/>
      <c r="C188" s="36"/>
      <c r="D188" s="164" t="s">
        <v>123</v>
      </c>
      <c r="E188" s="36"/>
      <c r="F188" s="165" t="s">
        <v>506</v>
      </c>
      <c r="G188" s="36"/>
      <c r="H188" s="36"/>
      <c r="I188" s="166"/>
      <c r="J188" s="36"/>
      <c r="K188" s="36"/>
      <c r="L188" s="39"/>
      <c r="M188" s="167"/>
      <c r="N188" s="168"/>
      <c r="O188" s="64"/>
      <c r="P188" s="64"/>
      <c r="Q188" s="64"/>
      <c r="R188" s="64"/>
      <c r="S188" s="64"/>
      <c r="T188" s="65"/>
      <c r="U188" s="34"/>
      <c r="V188" s="34"/>
      <c r="W188" s="34"/>
      <c r="X188" s="34"/>
      <c r="Y188" s="34"/>
      <c r="Z188" s="34"/>
      <c r="AA188" s="34"/>
      <c r="AB188" s="34"/>
      <c r="AC188" s="34"/>
      <c r="AD188" s="34"/>
      <c r="AE188" s="34"/>
      <c r="AT188" s="17" t="s">
        <v>123</v>
      </c>
      <c r="AU188" s="17" t="s">
        <v>82</v>
      </c>
    </row>
    <row r="189" spans="1:65" s="2" customFormat="1" ht="21.75" customHeight="1">
      <c r="A189" s="34"/>
      <c r="B189" s="35"/>
      <c r="C189" s="151" t="s">
        <v>214</v>
      </c>
      <c r="D189" s="151" t="s">
        <v>116</v>
      </c>
      <c r="E189" s="152" t="s">
        <v>507</v>
      </c>
      <c r="F189" s="153" t="s">
        <v>508</v>
      </c>
      <c r="G189" s="154" t="s">
        <v>175</v>
      </c>
      <c r="H189" s="155">
        <v>10.5</v>
      </c>
      <c r="I189" s="156"/>
      <c r="J189" s="157">
        <f>ROUND(I189*H189,2)</f>
        <v>0</v>
      </c>
      <c r="K189" s="153" t="s">
        <v>120</v>
      </c>
      <c r="L189" s="39"/>
      <c r="M189" s="158" t="s">
        <v>19</v>
      </c>
      <c r="N189" s="159" t="s">
        <v>43</v>
      </c>
      <c r="O189" s="64"/>
      <c r="P189" s="160">
        <f>O189*H189</f>
        <v>0</v>
      </c>
      <c r="Q189" s="160">
        <v>0</v>
      </c>
      <c r="R189" s="160">
        <f>Q189*H189</f>
        <v>0</v>
      </c>
      <c r="S189" s="160">
        <v>0</v>
      </c>
      <c r="T189" s="161">
        <f>S189*H189</f>
        <v>0</v>
      </c>
      <c r="U189" s="34"/>
      <c r="V189" s="34"/>
      <c r="W189" s="34"/>
      <c r="X189" s="34"/>
      <c r="Y189" s="34"/>
      <c r="Z189" s="34"/>
      <c r="AA189" s="34"/>
      <c r="AB189" s="34"/>
      <c r="AC189" s="34"/>
      <c r="AD189" s="34"/>
      <c r="AE189" s="34"/>
      <c r="AR189" s="162" t="s">
        <v>121</v>
      </c>
      <c r="AT189" s="162" t="s">
        <v>116</v>
      </c>
      <c r="AU189" s="162" t="s">
        <v>82</v>
      </c>
      <c r="AY189" s="17" t="s">
        <v>122</v>
      </c>
      <c r="BE189" s="163">
        <f>IF(N189="základní",J189,0)</f>
        <v>0</v>
      </c>
      <c r="BF189" s="163">
        <f>IF(N189="snížená",J189,0)</f>
        <v>0</v>
      </c>
      <c r="BG189" s="163">
        <f>IF(N189="zákl. přenesená",J189,0)</f>
        <v>0</v>
      </c>
      <c r="BH189" s="163">
        <f>IF(N189="sníž. přenesená",J189,0)</f>
        <v>0</v>
      </c>
      <c r="BI189" s="163">
        <f>IF(N189="nulová",J189,0)</f>
        <v>0</v>
      </c>
      <c r="BJ189" s="17" t="s">
        <v>80</v>
      </c>
      <c r="BK189" s="163">
        <f>ROUND(I189*H189,2)</f>
        <v>0</v>
      </c>
      <c r="BL189" s="17" t="s">
        <v>121</v>
      </c>
      <c r="BM189" s="162" t="s">
        <v>282</v>
      </c>
    </row>
    <row r="190" spans="1:65" s="2" customFormat="1" ht="11.25">
      <c r="A190" s="34"/>
      <c r="B190" s="35"/>
      <c r="C190" s="36"/>
      <c r="D190" s="164" t="s">
        <v>123</v>
      </c>
      <c r="E190" s="36"/>
      <c r="F190" s="165" t="s">
        <v>508</v>
      </c>
      <c r="G190" s="36"/>
      <c r="H190" s="36"/>
      <c r="I190" s="166"/>
      <c r="J190" s="36"/>
      <c r="K190" s="36"/>
      <c r="L190" s="39"/>
      <c r="M190" s="167"/>
      <c r="N190" s="168"/>
      <c r="O190" s="64"/>
      <c r="P190" s="64"/>
      <c r="Q190" s="64"/>
      <c r="R190" s="64"/>
      <c r="S190" s="64"/>
      <c r="T190" s="65"/>
      <c r="U190" s="34"/>
      <c r="V190" s="34"/>
      <c r="W190" s="34"/>
      <c r="X190" s="34"/>
      <c r="Y190" s="34"/>
      <c r="Z190" s="34"/>
      <c r="AA190" s="34"/>
      <c r="AB190" s="34"/>
      <c r="AC190" s="34"/>
      <c r="AD190" s="34"/>
      <c r="AE190" s="34"/>
      <c r="AT190" s="17" t="s">
        <v>123</v>
      </c>
      <c r="AU190" s="17" t="s">
        <v>82</v>
      </c>
    </row>
    <row r="191" spans="1:65" s="11" customFormat="1" ht="11.25">
      <c r="B191" s="169"/>
      <c r="C191" s="170"/>
      <c r="D191" s="164" t="s">
        <v>132</v>
      </c>
      <c r="E191" s="171" t="s">
        <v>19</v>
      </c>
      <c r="F191" s="172" t="s">
        <v>509</v>
      </c>
      <c r="G191" s="170"/>
      <c r="H191" s="173">
        <v>10.5</v>
      </c>
      <c r="I191" s="174"/>
      <c r="J191" s="170"/>
      <c r="K191" s="170"/>
      <c r="L191" s="175"/>
      <c r="M191" s="176"/>
      <c r="N191" s="177"/>
      <c r="O191" s="177"/>
      <c r="P191" s="177"/>
      <c r="Q191" s="177"/>
      <c r="R191" s="177"/>
      <c r="S191" s="177"/>
      <c r="T191" s="178"/>
      <c r="AT191" s="179" t="s">
        <v>132</v>
      </c>
      <c r="AU191" s="179" t="s">
        <v>82</v>
      </c>
      <c r="AV191" s="11" t="s">
        <v>82</v>
      </c>
      <c r="AW191" s="11" t="s">
        <v>33</v>
      </c>
      <c r="AX191" s="11" t="s">
        <v>72</v>
      </c>
      <c r="AY191" s="179" t="s">
        <v>122</v>
      </c>
    </row>
    <row r="192" spans="1:65" s="13" customFormat="1" ht="11.25">
      <c r="B192" s="190"/>
      <c r="C192" s="191"/>
      <c r="D192" s="164" t="s">
        <v>132</v>
      </c>
      <c r="E192" s="192" t="s">
        <v>19</v>
      </c>
      <c r="F192" s="193" t="s">
        <v>138</v>
      </c>
      <c r="G192" s="191"/>
      <c r="H192" s="194">
        <v>10.5</v>
      </c>
      <c r="I192" s="195"/>
      <c r="J192" s="191"/>
      <c r="K192" s="191"/>
      <c r="L192" s="196"/>
      <c r="M192" s="197"/>
      <c r="N192" s="198"/>
      <c r="O192" s="198"/>
      <c r="P192" s="198"/>
      <c r="Q192" s="198"/>
      <c r="R192" s="198"/>
      <c r="S192" s="198"/>
      <c r="T192" s="199"/>
      <c r="AT192" s="200" t="s">
        <v>132</v>
      </c>
      <c r="AU192" s="200" t="s">
        <v>82</v>
      </c>
      <c r="AV192" s="13" t="s">
        <v>121</v>
      </c>
      <c r="AW192" s="13" t="s">
        <v>33</v>
      </c>
      <c r="AX192" s="13" t="s">
        <v>80</v>
      </c>
      <c r="AY192" s="200" t="s">
        <v>122</v>
      </c>
    </row>
    <row r="193" spans="1:65" s="2" customFormat="1" ht="16.5" customHeight="1">
      <c r="A193" s="34"/>
      <c r="B193" s="35"/>
      <c r="C193" s="151" t="s">
        <v>283</v>
      </c>
      <c r="D193" s="151" t="s">
        <v>116</v>
      </c>
      <c r="E193" s="152" t="s">
        <v>510</v>
      </c>
      <c r="F193" s="153" t="s">
        <v>511</v>
      </c>
      <c r="G193" s="154" t="s">
        <v>119</v>
      </c>
      <c r="H193" s="155">
        <v>2</v>
      </c>
      <c r="I193" s="156"/>
      <c r="J193" s="157">
        <f>ROUND(I193*H193,2)</f>
        <v>0</v>
      </c>
      <c r="K193" s="153" t="s">
        <v>120</v>
      </c>
      <c r="L193" s="39"/>
      <c r="M193" s="158" t="s">
        <v>19</v>
      </c>
      <c r="N193" s="159" t="s">
        <v>43</v>
      </c>
      <c r="O193" s="64"/>
      <c r="P193" s="160">
        <f>O193*H193</f>
        <v>0</v>
      </c>
      <c r="Q193" s="160">
        <v>0</v>
      </c>
      <c r="R193" s="160">
        <f>Q193*H193</f>
        <v>0</v>
      </c>
      <c r="S193" s="160">
        <v>0</v>
      </c>
      <c r="T193" s="161">
        <f>S193*H193</f>
        <v>0</v>
      </c>
      <c r="U193" s="34"/>
      <c r="V193" s="34"/>
      <c r="W193" s="34"/>
      <c r="X193" s="34"/>
      <c r="Y193" s="34"/>
      <c r="Z193" s="34"/>
      <c r="AA193" s="34"/>
      <c r="AB193" s="34"/>
      <c r="AC193" s="34"/>
      <c r="AD193" s="34"/>
      <c r="AE193" s="34"/>
      <c r="AR193" s="162" t="s">
        <v>121</v>
      </c>
      <c r="AT193" s="162" t="s">
        <v>116</v>
      </c>
      <c r="AU193" s="162" t="s">
        <v>82</v>
      </c>
      <c r="AY193" s="17" t="s">
        <v>122</v>
      </c>
      <c r="BE193" s="163">
        <f>IF(N193="základní",J193,0)</f>
        <v>0</v>
      </c>
      <c r="BF193" s="163">
        <f>IF(N193="snížená",J193,0)</f>
        <v>0</v>
      </c>
      <c r="BG193" s="163">
        <f>IF(N193="zákl. přenesená",J193,0)</f>
        <v>0</v>
      </c>
      <c r="BH193" s="163">
        <f>IF(N193="sníž. přenesená",J193,0)</f>
        <v>0</v>
      </c>
      <c r="BI193" s="163">
        <f>IF(N193="nulová",J193,0)</f>
        <v>0</v>
      </c>
      <c r="BJ193" s="17" t="s">
        <v>80</v>
      </c>
      <c r="BK193" s="163">
        <f>ROUND(I193*H193,2)</f>
        <v>0</v>
      </c>
      <c r="BL193" s="17" t="s">
        <v>121</v>
      </c>
      <c r="BM193" s="162" t="s">
        <v>286</v>
      </c>
    </row>
    <row r="194" spans="1:65" s="2" customFormat="1" ht="11.25">
      <c r="A194" s="34"/>
      <c r="B194" s="35"/>
      <c r="C194" s="36"/>
      <c r="D194" s="164" t="s">
        <v>123</v>
      </c>
      <c r="E194" s="36"/>
      <c r="F194" s="165" t="s">
        <v>511</v>
      </c>
      <c r="G194" s="36"/>
      <c r="H194" s="36"/>
      <c r="I194" s="166"/>
      <c r="J194" s="36"/>
      <c r="K194" s="36"/>
      <c r="L194" s="39"/>
      <c r="M194" s="167"/>
      <c r="N194" s="168"/>
      <c r="O194" s="64"/>
      <c r="P194" s="64"/>
      <c r="Q194" s="64"/>
      <c r="R194" s="64"/>
      <c r="S194" s="64"/>
      <c r="T194" s="65"/>
      <c r="U194" s="34"/>
      <c r="V194" s="34"/>
      <c r="W194" s="34"/>
      <c r="X194" s="34"/>
      <c r="Y194" s="34"/>
      <c r="Z194" s="34"/>
      <c r="AA194" s="34"/>
      <c r="AB194" s="34"/>
      <c r="AC194" s="34"/>
      <c r="AD194" s="34"/>
      <c r="AE194" s="34"/>
      <c r="AT194" s="17" t="s">
        <v>123</v>
      </c>
      <c r="AU194" s="17" t="s">
        <v>82</v>
      </c>
    </row>
    <row r="195" spans="1:65" s="2" customFormat="1" ht="37.9" customHeight="1">
      <c r="A195" s="34"/>
      <c r="B195" s="35"/>
      <c r="C195" s="151" t="s">
        <v>221</v>
      </c>
      <c r="D195" s="151" t="s">
        <v>116</v>
      </c>
      <c r="E195" s="152" t="s">
        <v>512</v>
      </c>
      <c r="F195" s="153" t="s">
        <v>513</v>
      </c>
      <c r="G195" s="154" t="s">
        <v>130</v>
      </c>
      <c r="H195" s="155">
        <v>27.562999999999999</v>
      </c>
      <c r="I195" s="156"/>
      <c r="J195" s="157">
        <f>ROUND(I195*H195,2)</f>
        <v>0</v>
      </c>
      <c r="K195" s="153" t="s">
        <v>120</v>
      </c>
      <c r="L195" s="39"/>
      <c r="M195" s="158" t="s">
        <v>19</v>
      </c>
      <c r="N195" s="159" t="s">
        <v>43</v>
      </c>
      <c r="O195" s="64"/>
      <c r="P195" s="160">
        <f>O195*H195</f>
        <v>0</v>
      </c>
      <c r="Q195" s="160">
        <v>0</v>
      </c>
      <c r="R195" s="160">
        <f>Q195*H195</f>
        <v>0</v>
      </c>
      <c r="S195" s="160">
        <v>0</v>
      </c>
      <c r="T195" s="161">
        <f>S195*H195</f>
        <v>0</v>
      </c>
      <c r="U195" s="34"/>
      <c r="V195" s="34"/>
      <c r="W195" s="34"/>
      <c r="X195" s="34"/>
      <c r="Y195" s="34"/>
      <c r="Z195" s="34"/>
      <c r="AA195" s="34"/>
      <c r="AB195" s="34"/>
      <c r="AC195" s="34"/>
      <c r="AD195" s="34"/>
      <c r="AE195" s="34"/>
      <c r="AR195" s="162" t="s">
        <v>121</v>
      </c>
      <c r="AT195" s="162" t="s">
        <v>116</v>
      </c>
      <c r="AU195" s="162" t="s">
        <v>82</v>
      </c>
      <c r="AY195" s="17" t="s">
        <v>122</v>
      </c>
      <c r="BE195" s="163">
        <f>IF(N195="základní",J195,0)</f>
        <v>0</v>
      </c>
      <c r="BF195" s="163">
        <f>IF(N195="snížená",J195,0)</f>
        <v>0</v>
      </c>
      <c r="BG195" s="163">
        <f>IF(N195="zákl. přenesená",J195,0)</f>
        <v>0</v>
      </c>
      <c r="BH195" s="163">
        <f>IF(N195="sníž. přenesená",J195,0)</f>
        <v>0</v>
      </c>
      <c r="BI195" s="163">
        <f>IF(N195="nulová",J195,0)</f>
        <v>0</v>
      </c>
      <c r="BJ195" s="17" t="s">
        <v>80</v>
      </c>
      <c r="BK195" s="163">
        <f>ROUND(I195*H195,2)</f>
        <v>0</v>
      </c>
      <c r="BL195" s="17" t="s">
        <v>121</v>
      </c>
      <c r="BM195" s="162" t="s">
        <v>291</v>
      </c>
    </row>
    <row r="196" spans="1:65" s="2" customFormat="1" ht="19.5">
      <c r="A196" s="34"/>
      <c r="B196" s="35"/>
      <c r="C196" s="36"/>
      <c r="D196" s="164" t="s">
        <v>123</v>
      </c>
      <c r="E196" s="36"/>
      <c r="F196" s="165" t="s">
        <v>513</v>
      </c>
      <c r="G196" s="36"/>
      <c r="H196" s="36"/>
      <c r="I196" s="166"/>
      <c r="J196" s="36"/>
      <c r="K196" s="36"/>
      <c r="L196" s="39"/>
      <c r="M196" s="167"/>
      <c r="N196" s="168"/>
      <c r="O196" s="64"/>
      <c r="P196" s="64"/>
      <c r="Q196" s="64"/>
      <c r="R196" s="64"/>
      <c r="S196" s="64"/>
      <c r="T196" s="65"/>
      <c r="U196" s="34"/>
      <c r="V196" s="34"/>
      <c r="W196" s="34"/>
      <c r="X196" s="34"/>
      <c r="Y196" s="34"/>
      <c r="Z196" s="34"/>
      <c r="AA196" s="34"/>
      <c r="AB196" s="34"/>
      <c r="AC196" s="34"/>
      <c r="AD196" s="34"/>
      <c r="AE196" s="34"/>
      <c r="AT196" s="17" t="s">
        <v>123</v>
      </c>
      <c r="AU196" s="17" t="s">
        <v>82</v>
      </c>
    </row>
    <row r="197" spans="1:65" s="11" customFormat="1" ht="11.25">
      <c r="B197" s="169"/>
      <c r="C197" s="170"/>
      <c r="D197" s="164" t="s">
        <v>132</v>
      </c>
      <c r="E197" s="171" t="s">
        <v>19</v>
      </c>
      <c r="F197" s="172" t="s">
        <v>514</v>
      </c>
      <c r="G197" s="170"/>
      <c r="H197" s="173">
        <v>27.562999999999999</v>
      </c>
      <c r="I197" s="174"/>
      <c r="J197" s="170"/>
      <c r="K197" s="170"/>
      <c r="L197" s="175"/>
      <c r="M197" s="176"/>
      <c r="N197" s="177"/>
      <c r="O197" s="177"/>
      <c r="P197" s="177"/>
      <c r="Q197" s="177"/>
      <c r="R197" s="177"/>
      <c r="S197" s="177"/>
      <c r="T197" s="178"/>
      <c r="AT197" s="179" t="s">
        <v>132</v>
      </c>
      <c r="AU197" s="179" t="s">
        <v>82</v>
      </c>
      <c r="AV197" s="11" t="s">
        <v>82</v>
      </c>
      <c r="AW197" s="11" t="s">
        <v>33</v>
      </c>
      <c r="AX197" s="11" t="s">
        <v>72</v>
      </c>
      <c r="AY197" s="179" t="s">
        <v>122</v>
      </c>
    </row>
    <row r="198" spans="1:65" s="13" customFormat="1" ht="11.25">
      <c r="B198" s="190"/>
      <c r="C198" s="191"/>
      <c r="D198" s="164" t="s">
        <v>132</v>
      </c>
      <c r="E198" s="192" t="s">
        <v>19</v>
      </c>
      <c r="F198" s="193" t="s">
        <v>138</v>
      </c>
      <c r="G198" s="191"/>
      <c r="H198" s="194">
        <v>27.562999999999999</v>
      </c>
      <c r="I198" s="195"/>
      <c r="J198" s="191"/>
      <c r="K198" s="191"/>
      <c r="L198" s="196"/>
      <c r="M198" s="197"/>
      <c r="N198" s="198"/>
      <c r="O198" s="198"/>
      <c r="P198" s="198"/>
      <c r="Q198" s="198"/>
      <c r="R198" s="198"/>
      <c r="S198" s="198"/>
      <c r="T198" s="199"/>
      <c r="AT198" s="200" t="s">
        <v>132</v>
      </c>
      <c r="AU198" s="200" t="s">
        <v>82</v>
      </c>
      <c r="AV198" s="13" t="s">
        <v>121</v>
      </c>
      <c r="AW198" s="13" t="s">
        <v>33</v>
      </c>
      <c r="AX198" s="13" t="s">
        <v>80</v>
      </c>
      <c r="AY198" s="200" t="s">
        <v>122</v>
      </c>
    </row>
    <row r="199" spans="1:65" s="2" customFormat="1" ht="24.2" customHeight="1">
      <c r="A199" s="34"/>
      <c r="B199" s="35"/>
      <c r="C199" s="201" t="s">
        <v>293</v>
      </c>
      <c r="D199" s="201" t="s">
        <v>312</v>
      </c>
      <c r="E199" s="202" t="s">
        <v>515</v>
      </c>
      <c r="F199" s="203" t="s">
        <v>516</v>
      </c>
      <c r="G199" s="204" t="s">
        <v>141</v>
      </c>
      <c r="H199" s="205">
        <v>4.1340000000000003</v>
      </c>
      <c r="I199" s="206"/>
      <c r="J199" s="207">
        <f>ROUND(I199*H199,2)</f>
        <v>0</v>
      </c>
      <c r="K199" s="203" t="s">
        <v>120</v>
      </c>
      <c r="L199" s="208"/>
      <c r="M199" s="209" t="s">
        <v>19</v>
      </c>
      <c r="N199" s="210" t="s">
        <v>43</v>
      </c>
      <c r="O199" s="64"/>
      <c r="P199" s="160">
        <f>O199*H199</f>
        <v>0</v>
      </c>
      <c r="Q199" s="160">
        <v>0</v>
      </c>
      <c r="R199" s="160">
        <f>Q199*H199</f>
        <v>0</v>
      </c>
      <c r="S199" s="160">
        <v>0</v>
      </c>
      <c r="T199" s="161">
        <f>S199*H199</f>
        <v>0</v>
      </c>
      <c r="U199" s="34"/>
      <c r="V199" s="34"/>
      <c r="W199" s="34"/>
      <c r="X199" s="34"/>
      <c r="Y199" s="34"/>
      <c r="Z199" s="34"/>
      <c r="AA199" s="34"/>
      <c r="AB199" s="34"/>
      <c r="AC199" s="34"/>
      <c r="AD199" s="34"/>
      <c r="AE199" s="34"/>
      <c r="AR199" s="162" t="s">
        <v>142</v>
      </c>
      <c r="AT199" s="162" t="s">
        <v>312</v>
      </c>
      <c r="AU199" s="162" t="s">
        <v>82</v>
      </c>
      <c r="AY199" s="17" t="s">
        <v>122</v>
      </c>
      <c r="BE199" s="163">
        <f>IF(N199="základní",J199,0)</f>
        <v>0</v>
      </c>
      <c r="BF199" s="163">
        <f>IF(N199="snížená",J199,0)</f>
        <v>0</v>
      </c>
      <c r="BG199" s="163">
        <f>IF(N199="zákl. přenesená",J199,0)</f>
        <v>0</v>
      </c>
      <c r="BH199" s="163">
        <f>IF(N199="sníž. přenesená",J199,0)</f>
        <v>0</v>
      </c>
      <c r="BI199" s="163">
        <f>IF(N199="nulová",J199,0)</f>
        <v>0</v>
      </c>
      <c r="BJ199" s="17" t="s">
        <v>80</v>
      </c>
      <c r="BK199" s="163">
        <f>ROUND(I199*H199,2)</f>
        <v>0</v>
      </c>
      <c r="BL199" s="17" t="s">
        <v>121</v>
      </c>
      <c r="BM199" s="162" t="s">
        <v>296</v>
      </c>
    </row>
    <row r="200" spans="1:65" s="2" customFormat="1" ht="11.25">
      <c r="A200" s="34"/>
      <c r="B200" s="35"/>
      <c r="C200" s="36"/>
      <c r="D200" s="164" t="s">
        <v>123</v>
      </c>
      <c r="E200" s="36"/>
      <c r="F200" s="165" t="s">
        <v>516</v>
      </c>
      <c r="G200" s="36"/>
      <c r="H200" s="36"/>
      <c r="I200" s="166"/>
      <c r="J200" s="36"/>
      <c r="K200" s="36"/>
      <c r="L200" s="39"/>
      <c r="M200" s="167"/>
      <c r="N200" s="168"/>
      <c r="O200" s="64"/>
      <c r="P200" s="64"/>
      <c r="Q200" s="64"/>
      <c r="R200" s="64"/>
      <c r="S200" s="64"/>
      <c r="T200" s="65"/>
      <c r="U200" s="34"/>
      <c r="V200" s="34"/>
      <c r="W200" s="34"/>
      <c r="X200" s="34"/>
      <c r="Y200" s="34"/>
      <c r="Z200" s="34"/>
      <c r="AA200" s="34"/>
      <c r="AB200" s="34"/>
      <c r="AC200" s="34"/>
      <c r="AD200" s="34"/>
      <c r="AE200" s="34"/>
      <c r="AT200" s="17" t="s">
        <v>123</v>
      </c>
      <c r="AU200" s="17" t="s">
        <v>82</v>
      </c>
    </row>
    <row r="201" spans="1:65" s="11" customFormat="1" ht="11.25">
      <c r="B201" s="169"/>
      <c r="C201" s="170"/>
      <c r="D201" s="164" t="s">
        <v>132</v>
      </c>
      <c r="E201" s="171" t="s">
        <v>19</v>
      </c>
      <c r="F201" s="172" t="s">
        <v>517</v>
      </c>
      <c r="G201" s="170"/>
      <c r="H201" s="173">
        <v>4.1340000000000003</v>
      </c>
      <c r="I201" s="174"/>
      <c r="J201" s="170"/>
      <c r="K201" s="170"/>
      <c r="L201" s="175"/>
      <c r="M201" s="176"/>
      <c r="N201" s="177"/>
      <c r="O201" s="177"/>
      <c r="P201" s="177"/>
      <c r="Q201" s="177"/>
      <c r="R201" s="177"/>
      <c r="S201" s="177"/>
      <c r="T201" s="178"/>
      <c r="AT201" s="179" t="s">
        <v>132</v>
      </c>
      <c r="AU201" s="179" t="s">
        <v>82</v>
      </c>
      <c r="AV201" s="11" t="s">
        <v>82</v>
      </c>
      <c r="AW201" s="11" t="s">
        <v>33</v>
      </c>
      <c r="AX201" s="11" t="s">
        <v>72</v>
      </c>
      <c r="AY201" s="179" t="s">
        <v>122</v>
      </c>
    </row>
    <row r="202" spans="1:65" s="13" customFormat="1" ht="11.25">
      <c r="B202" s="190"/>
      <c r="C202" s="191"/>
      <c r="D202" s="164" t="s">
        <v>132</v>
      </c>
      <c r="E202" s="192" t="s">
        <v>19</v>
      </c>
      <c r="F202" s="193" t="s">
        <v>138</v>
      </c>
      <c r="G202" s="191"/>
      <c r="H202" s="194">
        <v>4.1340000000000003</v>
      </c>
      <c r="I202" s="195"/>
      <c r="J202" s="191"/>
      <c r="K202" s="191"/>
      <c r="L202" s="196"/>
      <c r="M202" s="197"/>
      <c r="N202" s="198"/>
      <c r="O202" s="198"/>
      <c r="P202" s="198"/>
      <c r="Q202" s="198"/>
      <c r="R202" s="198"/>
      <c r="S202" s="198"/>
      <c r="T202" s="199"/>
      <c r="AT202" s="200" t="s">
        <v>132</v>
      </c>
      <c r="AU202" s="200" t="s">
        <v>82</v>
      </c>
      <c r="AV202" s="13" t="s">
        <v>121</v>
      </c>
      <c r="AW202" s="13" t="s">
        <v>33</v>
      </c>
      <c r="AX202" s="13" t="s">
        <v>80</v>
      </c>
      <c r="AY202" s="200" t="s">
        <v>122</v>
      </c>
    </row>
    <row r="203" spans="1:65" s="2" customFormat="1" ht="21.75" customHeight="1">
      <c r="A203" s="34"/>
      <c r="B203" s="35"/>
      <c r="C203" s="201" t="s">
        <v>226</v>
      </c>
      <c r="D203" s="201" t="s">
        <v>312</v>
      </c>
      <c r="E203" s="202" t="s">
        <v>518</v>
      </c>
      <c r="F203" s="203" t="s">
        <v>519</v>
      </c>
      <c r="G203" s="204" t="s">
        <v>141</v>
      </c>
      <c r="H203" s="205">
        <v>4.1340000000000003</v>
      </c>
      <c r="I203" s="206"/>
      <c r="J203" s="207">
        <f>ROUND(I203*H203,2)</f>
        <v>0</v>
      </c>
      <c r="K203" s="203" t="s">
        <v>120</v>
      </c>
      <c r="L203" s="208"/>
      <c r="M203" s="209" t="s">
        <v>19</v>
      </c>
      <c r="N203" s="210" t="s">
        <v>43</v>
      </c>
      <c r="O203" s="64"/>
      <c r="P203" s="160">
        <f>O203*H203</f>
        <v>0</v>
      </c>
      <c r="Q203" s="160">
        <v>0</v>
      </c>
      <c r="R203" s="160">
        <f>Q203*H203</f>
        <v>0</v>
      </c>
      <c r="S203" s="160">
        <v>0</v>
      </c>
      <c r="T203" s="161">
        <f>S203*H203</f>
        <v>0</v>
      </c>
      <c r="U203" s="34"/>
      <c r="V203" s="34"/>
      <c r="W203" s="34"/>
      <c r="X203" s="34"/>
      <c r="Y203" s="34"/>
      <c r="Z203" s="34"/>
      <c r="AA203" s="34"/>
      <c r="AB203" s="34"/>
      <c r="AC203" s="34"/>
      <c r="AD203" s="34"/>
      <c r="AE203" s="34"/>
      <c r="AR203" s="162" t="s">
        <v>142</v>
      </c>
      <c r="AT203" s="162" t="s">
        <v>312</v>
      </c>
      <c r="AU203" s="162" t="s">
        <v>82</v>
      </c>
      <c r="AY203" s="17" t="s">
        <v>122</v>
      </c>
      <c r="BE203" s="163">
        <f>IF(N203="základní",J203,0)</f>
        <v>0</v>
      </c>
      <c r="BF203" s="163">
        <f>IF(N203="snížená",J203,0)</f>
        <v>0</v>
      </c>
      <c r="BG203" s="163">
        <f>IF(N203="zákl. přenesená",J203,0)</f>
        <v>0</v>
      </c>
      <c r="BH203" s="163">
        <f>IF(N203="sníž. přenesená",J203,0)</f>
        <v>0</v>
      </c>
      <c r="BI203" s="163">
        <f>IF(N203="nulová",J203,0)</f>
        <v>0</v>
      </c>
      <c r="BJ203" s="17" t="s">
        <v>80</v>
      </c>
      <c r="BK203" s="163">
        <f>ROUND(I203*H203,2)</f>
        <v>0</v>
      </c>
      <c r="BL203" s="17" t="s">
        <v>121</v>
      </c>
      <c r="BM203" s="162" t="s">
        <v>300</v>
      </c>
    </row>
    <row r="204" spans="1:65" s="2" customFormat="1" ht="11.25">
      <c r="A204" s="34"/>
      <c r="B204" s="35"/>
      <c r="C204" s="36"/>
      <c r="D204" s="164" t="s">
        <v>123</v>
      </c>
      <c r="E204" s="36"/>
      <c r="F204" s="165" t="s">
        <v>519</v>
      </c>
      <c r="G204" s="36"/>
      <c r="H204" s="36"/>
      <c r="I204" s="166"/>
      <c r="J204" s="36"/>
      <c r="K204" s="36"/>
      <c r="L204" s="39"/>
      <c r="M204" s="167"/>
      <c r="N204" s="168"/>
      <c r="O204" s="64"/>
      <c r="P204" s="64"/>
      <c r="Q204" s="64"/>
      <c r="R204" s="64"/>
      <c r="S204" s="64"/>
      <c r="T204" s="65"/>
      <c r="U204" s="34"/>
      <c r="V204" s="34"/>
      <c r="W204" s="34"/>
      <c r="X204" s="34"/>
      <c r="Y204" s="34"/>
      <c r="Z204" s="34"/>
      <c r="AA204" s="34"/>
      <c r="AB204" s="34"/>
      <c r="AC204" s="34"/>
      <c r="AD204" s="34"/>
      <c r="AE204" s="34"/>
      <c r="AT204" s="17" t="s">
        <v>123</v>
      </c>
      <c r="AU204" s="17" t="s">
        <v>82</v>
      </c>
    </row>
    <row r="205" spans="1:65" s="11" customFormat="1" ht="11.25">
      <c r="B205" s="169"/>
      <c r="C205" s="170"/>
      <c r="D205" s="164" t="s">
        <v>132</v>
      </c>
      <c r="E205" s="171" t="s">
        <v>19</v>
      </c>
      <c r="F205" s="172" t="s">
        <v>517</v>
      </c>
      <c r="G205" s="170"/>
      <c r="H205" s="173">
        <v>4.1340000000000003</v>
      </c>
      <c r="I205" s="174"/>
      <c r="J205" s="170"/>
      <c r="K205" s="170"/>
      <c r="L205" s="175"/>
      <c r="M205" s="176"/>
      <c r="N205" s="177"/>
      <c r="O205" s="177"/>
      <c r="P205" s="177"/>
      <c r="Q205" s="177"/>
      <c r="R205" s="177"/>
      <c r="S205" s="177"/>
      <c r="T205" s="178"/>
      <c r="AT205" s="179" t="s">
        <v>132</v>
      </c>
      <c r="AU205" s="179" t="s">
        <v>82</v>
      </c>
      <c r="AV205" s="11" t="s">
        <v>82</v>
      </c>
      <c r="AW205" s="11" t="s">
        <v>33</v>
      </c>
      <c r="AX205" s="11" t="s">
        <v>72</v>
      </c>
      <c r="AY205" s="179" t="s">
        <v>122</v>
      </c>
    </row>
    <row r="206" spans="1:65" s="13" customFormat="1" ht="11.25">
      <c r="B206" s="190"/>
      <c r="C206" s="191"/>
      <c r="D206" s="164" t="s">
        <v>132</v>
      </c>
      <c r="E206" s="192" t="s">
        <v>19</v>
      </c>
      <c r="F206" s="193" t="s">
        <v>138</v>
      </c>
      <c r="G206" s="191"/>
      <c r="H206" s="194">
        <v>4.1340000000000003</v>
      </c>
      <c r="I206" s="195"/>
      <c r="J206" s="191"/>
      <c r="K206" s="191"/>
      <c r="L206" s="196"/>
      <c r="M206" s="197"/>
      <c r="N206" s="198"/>
      <c r="O206" s="198"/>
      <c r="P206" s="198"/>
      <c r="Q206" s="198"/>
      <c r="R206" s="198"/>
      <c r="S206" s="198"/>
      <c r="T206" s="199"/>
      <c r="AT206" s="200" t="s">
        <v>132</v>
      </c>
      <c r="AU206" s="200" t="s">
        <v>82</v>
      </c>
      <c r="AV206" s="13" t="s">
        <v>121</v>
      </c>
      <c r="AW206" s="13" t="s">
        <v>33</v>
      </c>
      <c r="AX206" s="13" t="s">
        <v>80</v>
      </c>
      <c r="AY206" s="200" t="s">
        <v>122</v>
      </c>
    </row>
    <row r="207" spans="1:65" s="2" customFormat="1" ht="24.2" customHeight="1">
      <c r="A207" s="34"/>
      <c r="B207" s="35"/>
      <c r="C207" s="201" t="s">
        <v>302</v>
      </c>
      <c r="D207" s="201" t="s">
        <v>312</v>
      </c>
      <c r="E207" s="202" t="s">
        <v>520</v>
      </c>
      <c r="F207" s="203" t="s">
        <v>521</v>
      </c>
      <c r="G207" s="204" t="s">
        <v>141</v>
      </c>
      <c r="H207" s="205">
        <v>3.4449999999999998</v>
      </c>
      <c r="I207" s="206"/>
      <c r="J207" s="207">
        <f>ROUND(I207*H207,2)</f>
        <v>0</v>
      </c>
      <c r="K207" s="203" t="s">
        <v>120</v>
      </c>
      <c r="L207" s="208"/>
      <c r="M207" s="209" t="s">
        <v>19</v>
      </c>
      <c r="N207" s="210" t="s">
        <v>43</v>
      </c>
      <c r="O207" s="64"/>
      <c r="P207" s="160">
        <f>O207*H207</f>
        <v>0</v>
      </c>
      <c r="Q207" s="160">
        <v>0</v>
      </c>
      <c r="R207" s="160">
        <f>Q207*H207</f>
        <v>0</v>
      </c>
      <c r="S207" s="160">
        <v>0</v>
      </c>
      <c r="T207" s="161">
        <f>S207*H207</f>
        <v>0</v>
      </c>
      <c r="U207" s="34"/>
      <c r="V207" s="34"/>
      <c r="W207" s="34"/>
      <c r="X207" s="34"/>
      <c r="Y207" s="34"/>
      <c r="Z207" s="34"/>
      <c r="AA207" s="34"/>
      <c r="AB207" s="34"/>
      <c r="AC207" s="34"/>
      <c r="AD207" s="34"/>
      <c r="AE207" s="34"/>
      <c r="AR207" s="162" t="s">
        <v>142</v>
      </c>
      <c r="AT207" s="162" t="s">
        <v>312</v>
      </c>
      <c r="AU207" s="162" t="s">
        <v>82</v>
      </c>
      <c r="AY207" s="17" t="s">
        <v>122</v>
      </c>
      <c r="BE207" s="163">
        <f>IF(N207="základní",J207,0)</f>
        <v>0</v>
      </c>
      <c r="BF207" s="163">
        <f>IF(N207="snížená",J207,0)</f>
        <v>0</v>
      </c>
      <c r="BG207" s="163">
        <f>IF(N207="zákl. přenesená",J207,0)</f>
        <v>0</v>
      </c>
      <c r="BH207" s="163">
        <f>IF(N207="sníž. přenesená",J207,0)</f>
        <v>0</v>
      </c>
      <c r="BI207" s="163">
        <f>IF(N207="nulová",J207,0)</f>
        <v>0</v>
      </c>
      <c r="BJ207" s="17" t="s">
        <v>80</v>
      </c>
      <c r="BK207" s="163">
        <f>ROUND(I207*H207,2)</f>
        <v>0</v>
      </c>
      <c r="BL207" s="17" t="s">
        <v>121</v>
      </c>
      <c r="BM207" s="162" t="s">
        <v>304</v>
      </c>
    </row>
    <row r="208" spans="1:65" s="2" customFormat="1" ht="11.25">
      <c r="A208" s="34"/>
      <c r="B208" s="35"/>
      <c r="C208" s="36"/>
      <c r="D208" s="164" t="s">
        <v>123</v>
      </c>
      <c r="E208" s="36"/>
      <c r="F208" s="165" t="s">
        <v>521</v>
      </c>
      <c r="G208" s="36"/>
      <c r="H208" s="36"/>
      <c r="I208" s="166"/>
      <c r="J208" s="36"/>
      <c r="K208" s="36"/>
      <c r="L208" s="39"/>
      <c r="M208" s="167"/>
      <c r="N208" s="168"/>
      <c r="O208" s="64"/>
      <c r="P208" s="64"/>
      <c r="Q208" s="64"/>
      <c r="R208" s="64"/>
      <c r="S208" s="64"/>
      <c r="T208" s="65"/>
      <c r="U208" s="34"/>
      <c r="V208" s="34"/>
      <c r="W208" s="34"/>
      <c r="X208" s="34"/>
      <c r="Y208" s="34"/>
      <c r="Z208" s="34"/>
      <c r="AA208" s="34"/>
      <c r="AB208" s="34"/>
      <c r="AC208" s="34"/>
      <c r="AD208" s="34"/>
      <c r="AE208" s="34"/>
      <c r="AT208" s="17" t="s">
        <v>123</v>
      </c>
      <c r="AU208" s="17" t="s">
        <v>82</v>
      </c>
    </row>
    <row r="209" spans="1:65" s="11" customFormat="1" ht="11.25">
      <c r="B209" s="169"/>
      <c r="C209" s="170"/>
      <c r="D209" s="164" t="s">
        <v>132</v>
      </c>
      <c r="E209" s="171" t="s">
        <v>19</v>
      </c>
      <c r="F209" s="172" t="s">
        <v>522</v>
      </c>
      <c r="G209" s="170"/>
      <c r="H209" s="173">
        <v>3.4449999999999998</v>
      </c>
      <c r="I209" s="174"/>
      <c r="J209" s="170"/>
      <c r="K209" s="170"/>
      <c r="L209" s="175"/>
      <c r="M209" s="176"/>
      <c r="N209" s="177"/>
      <c r="O209" s="177"/>
      <c r="P209" s="177"/>
      <c r="Q209" s="177"/>
      <c r="R209" s="177"/>
      <c r="S209" s="177"/>
      <c r="T209" s="178"/>
      <c r="AT209" s="179" t="s">
        <v>132</v>
      </c>
      <c r="AU209" s="179" t="s">
        <v>82</v>
      </c>
      <c r="AV209" s="11" t="s">
        <v>82</v>
      </c>
      <c r="AW209" s="11" t="s">
        <v>33</v>
      </c>
      <c r="AX209" s="11" t="s">
        <v>72</v>
      </c>
      <c r="AY209" s="179" t="s">
        <v>122</v>
      </c>
    </row>
    <row r="210" spans="1:65" s="13" customFormat="1" ht="11.25">
      <c r="B210" s="190"/>
      <c r="C210" s="191"/>
      <c r="D210" s="164" t="s">
        <v>132</v>
      </c>
      <c r="E210" s="192" t="s">
        <v>19</v>
      </c>
      <c r="F210" s="193" t="s">
        <v>138</v>
      </c>
      <c r="G210" s="191"/>
      <c r="H210" s="194">
        <v>3.4449999999999998</v>
      </c>
      <c r="I210" s="195"/>
      <c r="J210" s="191"/>
      <c r="K210" s="191"/>
      <c r="L210" s="196"/>
      <c r="M210" s="197"/>
      <c r="N210" s="198"/>
      <c r="O210" s="198"/>
      <c r="P210" s="198"/>
      <c r="Q210" s="198"/>
      <c r="R210" s="198"/>
      <c r="S210" s="198"/>
      <c r="T210" s="199"/>
      <c r="AT210" s="200" t="s">
        <v>132</v>
      </c>
      <c r="AU210" s="200" t="s">
        <v>82</v>
      </c>
      <c r="AV210" s="13" t="s">
        <v>121</v>
      </c>
      <c r="AW210" s="13" t="s">
        <v>33</v>
      </c>
      <c r="AX210" s="13" t="s">
        <v>80</v>
      </c>
      <c r="AY210" s="200" t="s">
        <v>122</v>
      </c>
    </row>
    <row r="211" spans="1:65" s="2" customFormat="1" ht="16.5" customHeight="1">
      <c r="A211" s="34"/>
      <c r="B211" s="35"/>
      <c r="C211" s="201" t="s">
        <v>231</v>
      </c>
      <c r="D211" s="201" t="s">
        <v>312</v>
      </c>
      <c r="E211" s="202" t="s">
        <v>523</v>
      </c>
      <c r="F211" s="203" t="s">
        <v>524</v>
      </c>
      <c r="G211" s="204" t="s">
        <v>119</v>
      </c>
      <c r="H211" s="205">
        <v>2</v>
      </c>
      <c r="I211" s="206"/>
      <c r="J211" s="207">
        <f>ROUND(I211*H211,2)</f>
        <v>0</v>
      </c>
      <c r="K211" s="203" t="s">
        <v>120</v>
      </c>
      <c r="L211" s="208"/>
      <c r="M211" s="209" t="s">
        <v>19</v>
      </c>
      <c r="N211" s="210" t="s">
        <v>43</v>
      </c>
      <c r="O211" s="64"/>
      <c r="P211" s="160">
        <f>O211*H211</f>
        <v>0</v>
      </c>
      <c r="Q211" s="160">
        <v>0</v>
      </c>
      <c r="R211" s="160">
        <f>Q211*H211</f>
        <v>0</v>
      </c>
      <c r="S211" s="160">
        <v>0</v>
      </c>
      <c r="T211" s="161">
        <f>S211*H211</f>
        <v>0</v>
      </c>
      <c r="U211" s="34"/>
      <c r="V211" s="34"/>
      <c r="W211" s="34"/>
      <c r="X211" s="34"/>
      <c r="Y211" s="34"/>
      <c r="Z211" s="34"/>
      <c r="AA211" s="34"/>
      <c r="AB211" s="34"/>
      <c r="AC211" s="34"/>
      <c r="AD211" s="34"/>
      <c r="AE211" s="34"/>
      <c r="AR211" s="162" t="s">
        <v>142</v>
      </c>
      <c r="AT211" s="162" t="s">
        <v>312</v>
      </c>
      <c r="AU211" s="162" t="s">
        <v>82</v>
      </c>
      <c r="AY211" s="17" t="s">
        <v>122</v>
      </c>
      <c r="BE211" s="163">
        <f>IF(N211="základní",J211,0)</f>
        <v>0</v>
      </c>
      <c r="BF211" s="163">
        <f>IF(N211="snížená",J211,0)</f>
        <v>0</v>
      </c>
      <c r="BG211" s="163">
        <f>IF(N211="zákl. přenesená",J211,0)</f>
        <v>0</v>
      </c>
      <c r="BH211" s="163">
        <f>IF(N211="sníž. přenesená",J211,0)</f>
        <v>0</v>
      </c>
      <c r="BI211" s="163">
        <f>IF(N211="nulová",J211,0)</f>
        <v>0</v>
      </c>
      <c r="BJ211" s="17" t="s">
        <v>80</v>
      </c>
      <c r="BK211" s="163">
        <f>ROUND(I211*H211,2)</f>
        <v>0</v>
      </c>
      <c r="BL211" s="17" t="s">
        <v>121</v>
      </c>
      <c r="BM211" s="162" t="s">
        <v>305</v>
      </c>
    </row>
    <row r="212" spans="1:65" s="2" customFormat="1" ht="11.25">
      <c r="A212" s="34"/>
      <c r="B212" s="35"/>
      <c r="C212" s="36"/>
      <c r="D212" s="164" t="s">
        <v>123</v>
      </c>
      <c r="E212" s="36"/>
      <c r="F212" s="165" t="s">
        <v>524</v>
      </c>
      <c r="G212" s="36"/>
      <c r="H212" s="36"/>
      <c r="I212" s="166"/>
      <c r="J212" s="36"/>
      <c r="K212" s="36"/>
      <c r="L212" s="39"/>
      <c r="M212" s="167"/>
      <c r="N212" s="168"/>
      <c r="O212" s="64"/>
      <c r="P212" s="64"/>
      <c r="Q212" s="64"/>
      <c r="R212" s="64"/>
      <c r="S212" s="64"/>
      <c r="T212" s="65"/>
      <c r="U212" s="34"/>
      <c r="V212" s="34"/>
      <c r="W212" s="34"/>
      <c r="X212" s="34"/>
      <c r="Y212" s="34"/>
      <c r="Z212" s="34"/>
      <c r="AA212" s="34"/>
      <c r="AB212" s="34"/>
      <c r="AC212" s="34"/>
      <c r="AD212" s="34"/>
      <c r="AE212" s="34"/>
      <c r="AT212" s="17" t="s">
        <v>123</v>
      </c>
      <c r="AU212" s="17" t="s">
        <v>82</v>
      </c>
    </row>
    <row r="213" spans="1:65" s="2" customFormat="1" ht="55.5" customHeight="1">
      <c r="A213" s="34"/>
      <c r="B213" s="35"/>
      <c r="C213" s="151" t="s">
        <v>306</v>
      </c>
      <c r="D213" s="151" t="s">
        <v>116</v>
      </c>
      <c r="E213" s="152" t="s">
        <v>151</v>
      </c>
      <c r="F213" s="153" t="s">
        <v>152</v>
      </c>
      <c r="G213" s="154" t="s">
        <v>141</v>
      </c>
      <c r="H213" s="155">
        <v>11.714</v>
      </c>
      <c r="I213" s="156"/>
      <c r="J213" s="157">
        <f>ROUND(I213*H213,2)</f>
        <v>0</v>
      </c>
      <c r="K213" s="153" t="s">
        <v>120</v>
      </c>
      <c r="L213" s="39"/>
      <c r="M213" s="158" t="s">
        <v>19</v>
      </c>
      <c r="N213" s="159" t="s">
        <v>43</v>
      </c>
      <c r="O213" s="64"/>
      <c r="P213" s="160">
        <f>O213*H213</f>
        <v>0</v>
      </c>
      <c r="Q213" s="160">
        <v>0</v>
      </c>
      <c r="R213" s="160">
        <f>Q213*H213</f>
        <v>0</v>
      </c>
      <c r="S213" s="160">
        <v>0</v>
      </c>
      <c r="T213" s="161">
        <f>S213*H213</f>
        <v>0</v>
      </c>
      <c r="U213" s="34"/>
      <c r="V213" s="34"/>
      <c r="W213" s="34"/>
      <c r="X213" s="34"/>
      <c r="Y213" s="34"/>
      <c r="Z213" s="34"/>
      <c r="AA213" s="34"/>
      <c r="AB213" s="34"/>
      <c r="AC213" s="34"/>
      <c r="AD213" s="34"/>
      <c r="AE213" s="34"/>
      <c r="AR213" s="162" t="s">
        <v>121</v>
      </c>
      <c r="AT213" s="162" t="s">
        <v>116</v>
      </c>
      <c r="AU213" s="162" t="s">
        <v>82</v>
      </c>
      <c r="AY213" s="17" t="s">
        <v>122</v>
      </c>
      <c r="BE213" s="163">
        <f>IF(N213="základní",J213,0)</f>
        <v>0</v>
      </c>
      <c r="BF213" s="163">
        <f>IF(N213="snížená",J213,0)</f>
        <v>0</v>
      </c>
      <c r="BG213" s="163">
        <f>IF(N213="zákl. přenesená",J213,0)</f>
        <v>0</v>
      </c>
      <c r="BH213" s="163">
        <f>IF(N213="sníž. přenesená",J213,0)</f>
        <v>0</v>
      </c>
      <c r="BI213" s="163">
        <f>IF(N213="nulová",J213,0)</f>
        <v>0</v>
      </c>
      <c r="BJ213" s="17" t="s">
        <v>80</v>
      </c>
      <c r="BK213" s="163">
        <f>ROUND(I213*H213,2)</f>
        <v>0</v>
      </c>
      <c r="BL213" s="17" t="s">
        <v>121</v>
      </c>
      <c r="BM213" s="162" t="s">
        <v>309</v>
      </c>
    </row>
    <row r="214" spans="1:65" s="2" customFormat="1" ht="29.25">
      <c r="A214" s="34"/>
      <c r="B214" s="35"/>
      <c r="C214" s="36"/>
      <c r="D214" s="164" t="s">
        <v>123</v>
      </c>
      <c r="E214" s="36"/>
      <c r="F214" s="165" t="s">
        <v>152</v>
      </c>
      <c r="G214" s="36"/>
      <c r="H214" s="36"/>
      <c r="I214" s="166"/>
      <c r="J214" s="36"/>
      <c r="K214" s="36"/>
      <c r="L214" s="39"/>
      <c r="M214" s="167"/>
      <c r="N214" s="168"/>
      <c r="O214" s="64"/>
      <c r="P214" s="64"/>
      <c r="Q214" s="64"/>
      <c r="R214" s="64"/>
      <c r="S214" s="64"/>
      <c r="T214" s="65"/>
      <c r="U214" s="34"/>
      <c r="V214" s="34"/>
      <c r="W214" s="34"/>
      <c r="X214" s="34"/>
      <c r="Y214" s="34"/>
      <c r="Z214" s="34"/>
      <c r="AA214" s="34"/>
      <c r="AB214" s="34"/>
      <c r="AC214" s="34"/>
      <c r="AD214" s="34"/>
      <c r="AE214" s="34"/>
      <c r="AT214" s="17" t="s">
        <v>123</v>
      </c>
      <c r="AU214" s="17" t="s">
        <v>82</v>
      </c>
    </row>
    <row r="215" spans="1:65" s="11" customFormat="1" ht="11.25">
      <c r="B215" s="169"/>
      <c r="C215" s="170"/>
      <c r="D215" s="164" t="s">
        <v>132</v>
      </c>
      <c r="E215" s="171" t="s">
        <v>19</v>
      </c>
      <c r="F215" s="172" t="s">
        <v>525</v>
      </c>
      <c r="G215" s="170"/>
      <c r="H215" s="173">
        <v>11.714</v>
      </c>
      <c r="I215" s="174"/>
      <c r="J215" s="170"/>
      <c r="K215" s="170"/>
      <c r="L215" s="175"/>
      <c r="M215" s="176"/>
      <c r="N215" s="177"/>
      <c r="O215" s="177"/>
      <c r="P215" s="177"/>
      <c r="Q215" s="177"/>
      <c r="R215" s="177"/>
      <c r="S215" s="177"/>
      <c r="T215" s="178"/>
      <c r="AT215" s="179" t="s">
        <v>132</v>
      </c>
      <c r="AU215" s="179" t="s">
        <v>82</v>
      </c>
      <c r="AV215" s="11" t="s">
        <v>82</v>
      </c>
      <c r="AW215" s="11" t="s">
        <v>33</v>
      </c>
      <c r="AX215" s="11" t="s">
        <v>72</v>
      </c>
      <c r="AY215" s="179" t="s">
        <v>122</v>
      </c>
    </row>
    <row r="216" spans="1:65" s="13" customFormat="1" ht="11.25">
      <c r="B216" s="190"/>
      <c r="C216" s="191"/>
      <c r="D216" s="164" t="s">
        <v>132</v>
      </c>
      <c r="E216" s="192" t="s">
        <v>19</v>
      </c>
      <c r="F216" s="193" t="s">
        <v>138</v>
      </c>
      <c r="G216" s="191"/>
      <c r="H216" s="194">
        <v>11.714</v>
      </c>
      <c r="I216" s="195"/>
      <c r="J216" s="191"/>
      <c r="K216" s="191"/>
      <c r="L216" s="196"/>
      <c r="M216" s="197"/>
      <c r="N216" s="198"/>
      <c r="O216" s="198"/>
      <c r="P216" s="198"/>
      <c r="Q216" s="198"/>
      <c r="R216" s="198"/>
      <c r="S216" s="198"/>
      <c r="T216" s="199"/>
      <c r="AT216" s="200" t="s">
        <v>132</v>
      </c>
      <c r="AU216" s="200" t="s">
        <v>82</v>
      </c>
      <c r="AV216" s="13" t="s">
        <v>121</v>
      </c>
      <c r="AW216" s="13" t="s">
        <v>33</v>
      </c>
      <c r="AX216" s="13" t="s">
        <v>80</v>
      </c>
      <c r="AY216" s="200" t="s">
        <v>122</v>
      </c>
    </row>
    <row r="217" spans="1:65" s="2" customFormat="1" ht="24.2" customHeight="1">
      <c r="A217" s="34"/>
      <c r="B217" s="35"/>
      <c r="C217" s="151" t="s">
        <v>235</v>
      </c>
      <c r="D217" s="151" t="s">
        <v>116</v>
      </c>
      <c r="E217" s="152" t="s">
        <v>526</v>
      </c>
      <c r="F217" s="153" t="s">
        <v>527</v>
      </c>
      <c r="G217" s="154" t="s">
        <v>175</v>
      </c>
      <c r="H217" s="155">
        <v>10.5</v>
      </c>
      <c r="I217" s="156"/>
      <c r="J217" s="157">
        <f>ROUND(I217*H217,2)</f>
        <v>0</v>
      </c>
      <c r="K217" s="153" t="s">
        <v>19</v>
      </c>
      <c r="L217" s="39"/>
      <c r="M217" s="158" t="s">
        <v>19</v>
      </c>
      <c r="N217" s="159" t="s">
        <v>43</v>
      </c>
      <c r="O217" s="64"/>
      <c r="P217" s="160">
        <f>O217*H217</f>
        <v>0</v>
      </c>
      <c r="Q217" s="160">
        <v>0</v>
      </c>
      <c r="R217" s="160">
        <f>Q217*H217</f>
        <v>0</v>
      </c>
      <c r="S217" s="160">
        <v>0</v>
      </c>
      <c r="T217" s="161">
        <f>S217*H217</f>
        <v>0</v>
      </c>
      <c r="U217" s="34"/>
      <c r="V217" s="34"/>
      <c r="W217" s="34"/>
      <c r="X217" s="34"/>
      <c r="Y217" s="34"/>
      <c r="Z217" s="34"/>
      <c r="AA217" s="34"/>
      <c r="AB217" s="34"/>
      <c r="AC217" s="34"/>
      <c r="AD217" s="34"/>
      <c r="AE217" s="34"/>
      <c r="AR217" s="162" t="s">
        <v>121</v>
      </c>
      <c r="AT217" s="162" t="s">
        <v>116</v>
      </c>
      <c r="AU217" s="162" t="s">
        <v>82</v>
      </c>
      <c r="AY217" s="17" t="s">
        <v>122</v>
      </c>
      <c r="BE217" s="163">
        <f>IF(N217="základní",J217,0)</f>
        <v>0</v>
      </c>
      <c r="BF217" s="163">
        <f>IF(N217="snížená",J217,0)</f>
        <v>0</v>
      </c>
      <c r="BG217" s="163">
        <f>IF(N217="zákl. přenesená",J217,0)</f>
        <v>0</v>
      </c>
      <c r="BH217" s="163">
        <f>IF(N217="sníž. přenesená",J217,0)</f>
        <v>0</v>
      </c>
      <c r="BI217" s="163">
        <f>IF(N217="nulová",J217,0)</f>
        <v>0</v>
      </c>
      <c r="BJ217" s="17" t="s">
        <v>80</v>
      </c>
      <c r="BK217" s="163">
        <f>ROUND(I217*H217,2)</f>
        <v>0</v>
      </c>
      <c r="BL217" s="17" t="s">
        <v>121</v>
      </c>
      <c r="BM217" s="162" t="s">
        <v>315</v>
      </c>
    </row>
    <row r="218" spans="1:65" s="2" customFormat="1" ht="19.5">
      <c r="A218" s="34"/>
      <c r="B218" s="35"/>
      <c r="C218" s="36"/>
      <c r="D218" s="164" t="s">
        <v>123</v>
      </c>
      <c r="E218" s="36"/>
      <c r="F218" s="165" t="s">
        <v>527</v>
      </c>
      <c r="G218" s="36"/>
      <c r="H218" s="36"/>
      <c r="I218" s="166"/>
      <c r="J218" s="36"/>
      <c r="K218" s="36"/>
      <c r="L218" s="39"/>
      <c r="M218" s="167"/>
      <c r="N218" s="168"/>
      <c r="O218" s="64"/>
      <c r="P218" s="64"/>
      <c r="Q218" s="64"/>
      <c r="R218" s="64"/>
      <c r="S218" s="64"/>
      <c r="T218" s="65"/>
      <c r="U218" s="34"/>
      <c r="V218" s="34"/>
      <c r="W218" s="34"/>
      <c r="X218" s="34"/>
      <c r="Y218" s="34"/>
      <c r="Z218" s="34"/>
      <c r="AA218" s="34"/>
      <c r="AB218" s="34"/>
      <c r="AC218" s="34"/>
      <c r="AD218" s="34"/>
      <c r="AE218" s="34"/>
      <c r="AT218" s="17" t="s">
        <v>123</v>
      </c>
      <c r="AU218" s="17" t="s">
        <v>82</v>
      </c>
    </row>
    <row r="219" spans="1:65" s="11" customFormat="1" ht="11.25">
      <c r="B219" s="169"/>
      <c r="C219" s="170"/>
      <c r="D219" s="164" t="s">
        <v>132</v>
      </c>
      <c r="E219" s="171" t="s">
        <v>19</v>
      </c>
      <c r="F219" s="172" t="s">
        <v>528</v>
      </c>
      <c r="G219" s="170"/>
      <c r="H219" s="173">
        <v>10.5</v>
      </c>
      <c r="I219" s="174"/>
      <c r="J219" s="170"/>
      <c r="K219" s="170"/>
      <c r="L219" s="175"/>
      <c r="M219" s="176"/>
      <c r="N219" s="177"/>
      <c r="O219" s="177"/>
      <c r="P219" s="177"/>
      <c r="Q219" s="177"/>
      <c r="R219" s="177"/>
      <c r="S219" s="177"/>
      <c r="T219" s="178"/>
      <c r="AT219" s="179" t="s">
        <v>132</v>
      </c>
      <c r="AU219" s="179" t="s">
        <v>82</v>
      </c>
      <c r="AV219" s="11" t="s">
        <v>82</v>
      </c>
      <c r="AW219" s="11" t="s">
        <v>33</v>
      </c>
      <c r="AX219" s="11" t="s">
        <v>72</v>
      </c>
      <c r="AY219" s="179" t="s">
        <v>122</v>
      </c>
    </row>
    <row r="220" spans="1:65" s="13" customFormat="1" ht="11.25">
      <c r="B220" s="190"/>
      <c r="C220" s="191"/>
      <c r="D220" s="164" t="s">
        <v>132</v>
      </c>
      <c r="E220" s="192" t="s">
        <v>19</v>
      </c>
      <c r="F220" s="193" t="s">
        <v>138</v>
      </c>
      <c r="G220" s="191"/>
      <c r="H220" s="194">
        <v>10.5</v>
      </c>
      <c r="I220" s="195"/>
      <c r="J220" s="191"/>
      <c r="K220" s="191"/>
      <c r="L220" s="196"/>
      <c r="M220" s="197"/>
      <c r="N220" s="198"/>
      <c r="O220" s="198"/>
      <c r="P220" s="198"/>
      <c r="Q220" s="198"/>
      <c r="R220" s="198"/>
      <c r="S220" s="198"/>
      <c r="T220" s="199"/>
      <c r="AT220" s="200" t="s">
        <v>132</v>
      </c>
      <c r="AU220" s="200" t="s">
        <v>82</v>
      </c>
      <c r="AV220" s="13" t="s">
        <v>121</v>
      </c>
      <c r="AW220" s="13" t="s">
        <v>33</v>
      </c>
      <c r="AX220" s="13" t="s">
        <v>80</v>
      </c>
      <c r="AY220" s="200" t="s">
        <v>122</v>
      </c>
    </row>
    <row r="221" spans="1:65" s="2" customFormat="1" ht="24.2" customHeight="1">
      <c r="A221" s="34"/>
      <c r="B221" s="35"/>
      <c r="C221" s="151" t="s">
        <v>316</v>
      </c>
      <c r="D221" s="151" t="s">
        <v>116</v>
      </c>
      <c r="E221" s="152" t="s">
        <v>529</v>
      </c>
      <c r="F221" s="153" t="s">
        <v>530</v>
      </c>
      <c r="G221" s="154" t="s">
        <v>175</v>
      </c>
      <c r="H221" s="155">
        <v>10.5</v>
      </c>
      <c r="I221" s="156"/>
      <c r="J221" s="157">
        <f>ROUND(I221*H221,2)</f>
        <v>0</v>
      </c>
      <c r="K221" s="153" t="s">
        <v>19</v>
      </c>
      <c r="L221" s="39"/>
      <c r="M221" s="158" t="s">
        <v>19</v>
      </c>
      <c r="N221" s="159" t="s">
        <v>43</v>
      </c>
      <c r="O221" s="64"/>
      <c r="P221" s="160">
        <f>O221*H221</f>
        <v>0</v>
      </c>
      <c r="Q221" s="160">
        <v>0</v>
      </c>
      <c r="R221" s="160">
        <f>Q221*H221</f>
        <v>0</v>
      </c>
      <c r="S221" s="160">
        <v>0</v>
      </c>
      <c r="T221" s="161">
        <f>S221*H221</f>
        <v>0</v>
      </c>
      <c r="U221" s="34"/>
      <c r="V221" s="34"/>
      <c r="W221" s="34"/>
      <c r="X221" s="34"/>
      <c r="Y221" s="34"/>
      <c r="Z221" s="34"/>
      <c r="AA221" s="34"/>
      <c r="AB221" s="34"/>
      <c r="AC221" s="34"/>
      <c r="AD221" s="34"/>
      <c r="AE221" s="34"/>
      <c r="AR221" s="162" t="s">
        <v>121</v>
      </c>
      <c r="AT221" s="162" t="s">
        <v>116</v>
      </c>
      <c r="AU221" s="162" t="s">
        <v>82</v>
      </c>
      <c r="AY221" s="17" t="s">
        <v>122</v>
      </c>
      <c r="BE221" s="163">
        <f>IF(N221="základní",J221,0)</f>
        <v>0</v>
      </c>
      <c r="BF221" s="163">
        <f>IF(N221="snížená",J221,0)</f>
        <v>0</v>
      </c>
      <c r="BG221" s="163">
        <f>IF(N221="zákl. přenesená",J221,0)</f>
        <v>0</v>
      </c>
      <c r="BH221" s="163">
        <f>IF(N221="sníž. přenesená",J221,0)</f>
        <v>0</v>
      </c>
      <c r="BI221" s="163">
        <f>IF(N221="nulová",J221,0)</f>
        <v>0</v>
      </c>
      <c r="BJ221" s="17" t="s">
        <v>80</v>
      </c>
      <c r="BK221" s="163">
        <f>ROUND(I221*H221,2)</f>
        <v>0</v>
      </c>
      <c r="BL221" s="17" t="s">
        <v>121</v>
      </c>
      <c r="BM221" s="162" t="s">
        <v>319</v>
      </c>
    </row>
    <row r="222" spans="1:65" s="2" customFormat="1" ht="19.5">
      <c r="A222" s="34"/>
      <c r="B222" s="35"/>
      <c r="C222" s="36"/>
      <c r="D222" s="164" t="s">
        <v>123</v>
      </c>
      <c r="E222" s="36"/>
      <c r="F222" s="165" t="s">
        <v>530</v>
      </c>
      <c r="G222" s="36"/>
      <c r="H222" s="36"/>
      <c r="I222" s="166"/>
      <c r="J222" s="36"/>
      <c r="K222" s="36"/>
      <c r="L222" s="39"/>
      <c r="M222" s="167"/>
      <c r="N222" s="168"/>
      <c r="O222" s="64"/>
      <c r="P222" s="64"/>
      <c r="Q222" s="64"/>
      <c r="R222" s="64"/>
      <c r="S222" s="64"/>
      <c r="T222" s="65"/>
      <c r="U222" s="34"/>
      <c r="V222" s="34"/>
      <c r="W222" s="34"/>
      <c r="X222" s="34"/>
      <c r="Y222" s="34"/>
      <c r="Z222" s="34"/>
      <c r="AA222" s="34"/>
      <c r="AB222" s="34"/>
      <c r="AC222" s="34"/>
      <c r="AD222" s="34"/>
      <c r="AE222" s="34"/>
      <c r="AT222" s="17" t="s">
        <v>123</v>
      </c>
      <c r="AU222" s="17" t="s">
        <v>82</v>
      </c>
    </row>
    <row r="223" spans="1:65" s="11" customFormat="1" ht="11.25">
      <c r="B223" s="169"/>
      <c r="C223" s="170"/>
      <c r="D223" s="164" t="s">
        <v>132</v>
      </c>
      <c r="E223" s="171" t="s">
        <v>19</v>
      </c>
      <c r="F223" s="172" t="s">
        <v>528</v>
      </c>
      <c r="G223" s="170"/>
      <c r="H223" s="173">
        <v>10.5</v>
      </c>
      <c r="I223" s="174"/>
      <c r="J223" s="170"/>
      <c r="K223" s="170"/>
      <c r="L223" s="175"/>
      <c r="M223" s="176"/>
      <c r="N223" s="177"/>
      <c r="O223" s="177"/>
      <c r="P223" s="177"/>
      <c r="Q223" s="177"/>
      <c r="R223" s="177"/>
      <c r="S223" s="177"/>
      <c r="T223" s="178"/>
      <c r="AT223" s="179" t="s">
        <v>132</v>
      </c>
      <c r="AU223" s="179" t="s">
        <v>82</v>
      </c>
      <c r="AV223" s="11" t="s">
        <v>82</v>
      </c>
      <c r="AW223" s="11" t="s">
        <v>33</v>
      </c>
      <c r="AX223" s="11" t="s">
        <v>72</v>
      </c>
      <c r="AY223" s="179" t="s">
        <v>122</v>
      </c>
    </row>
    <row r="224" spans="1:65" s="13" customFormat="1" ht="11.25">
      <c r="B224" s="190"/>
      <c r="C224" s="191"/>
      <c r="D224" s="164" t="s">
        <v>132</v>
      </c>
      <c r="E224" s="192" t="s">
        <v>19</v>
      </c>
      <c r="F224" s="193" t="s">
        <v>138</v>
      </c>
      <c r="G224" s="191"/>
      <c r="H224" s="194">
        <v>10.5</v>
      </c>
      <c r="I224" s="195"/>
      <c r="J224" s="191"/>
      <c r="K224" s="191"/>
      <c r="L224" s="196"/>
      <c r="M224" s="197"/>
      <c r="N224" s="198"/>
      <c r="O224" s="198"/>
      <c r="P224" s="198"/>
      <c r="Q224" s="198"/>
      <c r="R224" s="198"/>
      <c r="S224" s="198"/>
      <c r="T224" s="199"/>
      <c r="AT224" s="200" t="s">
        <v>132</v>
      </c>
      <c r="AU224" s="200" t="s">
        <v>82</v>
      </c>
      <c r="AV224" s="13" t="s">
        <v>121</v>
      </c>
      <c r="AW224" s="13" t="s">
        <v>33</v>
      </c>
      <c r="AX224" s="13" t="s">
        <v>80</v>
      </c>
      <c r="AY224" s="200" t="s">
        <v>122</v>
      </c>
    </row>
    <row r="225" spans="1:65" s="14" customFormat="1" ht="22.9" customHeight="1">
      <c r="B225" s="211"/>
      <c r="C225" s="212"/>
      <c r="D225" s="213" t="s">
        <v>71</v>
      </c>
      <c r="E225" s="235" t="s">
        <v>531</v>
      </c>
      <c r="F225" s="235" t="s">
        <v>532</v>
      </c>
      <c r="G225" s="212"/>
      <c r="H225" s="212"/>
      <c r="I225" s="215"/>
      <c r="J225" s="236">
        <f>BK225</f>
        <v>0</v>
      </c>
      <c r="K225" s="212"/>
      <c r="L225" s="217"/>
      <c r="M225" s="218"/>
      <c r="N225" s="219"/>
      <c r="O225" s="219"/>
      <c r="P225" s="220">
        <f>SUM(P226:P279)</f>
        <v>0</v>
      </c>
      <c r="Q225" s="219"/>
      <c r="R225" s="220">
        <f>SUM(R226:R279)</f>
        <v>0</v>
      </c>
      <c r="S225" s="219"/>
      <c r="T225" s="221">
        <f>SUM(T226:T279)</f>
        <v>0</v>
      </c>
      <c r="AR225" s="222" t="s">
        <v>80</v>
      </c>
      <c r="AT225" s="223" t="s">
        <v>71</v>
      </c>
      <c r="AU225" s="223" t="s">
        <v>80</v>
      </c>
      <c r="AY225" s="222" t="s">
        <v>122</v>
      </c>
      <c r="BK225" s="224">
        <f>SUM(BK226:BK279)</f>
        <v>0</v>
      </c>
    </row>
    <row r="226" spans="1:65" s="2" customFormat="1" ht="24.2" customHeight="1">
      <c r="A226" s="34"/>
      <c r="B226" s="35"/>
      <c r="C226" s="151" t="s">
        <v>240</v>
      </c>
      <c r="D226" s="151" t="s">
        <v>116</v>
      </c>
      <c r="E226" s="152" t="s">
        <v>533</v>
      </c>
      <c r="F226" s="153" t="s">
        <v>534</v>
      </c>
      <c r="G226" s="154" t="s">
        <v>220</v>
      </c>
      <c r="H226" s="155">
        <v>4.2</v>
      </c>
      <c r="I226" s="156"/>
      <c r="J226" s="157">
        <f>ROUND(I226*H226,2)</f>
        <v>0</v>
      </c>
      <c r="K226" s="153" t="s">
        <v>120</v>
      </c>
      <c r="L226" s="39"/>
      <c r="M226" s="158" t="s">
        <v>19</v>
      </c>
      <c r="N226" s="159" t="s">
        <v>43</v>
      </c>
      <c r="O226" s="64"/>
      <c r="P226" s="160">
        <f>O226*H226</f>
        <v>0</v>
      </c>
      <c r="Q226" s="160">
        <v>0</v>
      </c>
      <c r="R226" s="160">
        <f>Q226*H226</f>
        <v>0</v>
      </c>
      <c r="S226" s="160">
        <v>0</v>
      </c>
      <c r="T226" s="161">
        <f>S226*H226</f>
        <v>0</v>
      </c>
      <c r="U226" s="34"/>
      <c r="V226" s="34"/>
      <c r="W226" s="34"/>
      <c r="X226" s="34"/>
      <c r="Y226" s="34"/>
      <c r="Z226" s="34"/>
      <c r="AA226" s="34"/>
      <c r="AB226" s="34"/>
      <c r="AC226" s="34"/>
      <c r="AD226" s="34"/>
      <c r="AE226" s="34"/>
      <c r="AR226" s="162" t="s">
        <v>121</v>
      </c>
      <c r="AT226" s="162" t="s">
        <v>116</v>
      </c>
      <c r="AU226" s="162" t="s">
        <v>82</v>
      </c>
      <c r="AY226" s="17" t="s">
        <v>122</v>
      </c>
      <c r="BE226" s="163">
        <f>IF(N226="základní",J226,0)</f>
        <v>0</v>
      </c>
      <c r="BF226" s="163">
        <f>IF(N226="snížená",J226,0)</f>
        <v>0</v>
      </c>
      <c r="BG226" s="163">
        <f>IF(N226="zákl. přenesená",J226,0)</f>
        <v>0</v>
      </c>
      <c r="BH226" s="163">
        <f>IF(N226="sníž. přenesená",J226,0)</f>
        <v>0</v>
      </c>
      <c r="BI226" s="163">
        <f>IF(N226="nulová",J226,0)</f>
        <v>0</v>
      </c>
      <c r="BJ226" s="17" t="s">
        <v>80</v>
      </c>
      <c r="BK226" s="163">
        <f>ROUND(I226*H226,2)</f>
        <v>0</v>
      </c>
      <c r="BL226" s="17" t="s">
        <v>121</v>
      </c>
      <c r="BM226" s="162" t="s">
        <v>322</v>
      </c>
    </row>
    <row r="227" spans="1:65" s="2" customFormat="1" ht="19.5">
      <c r="A227" s="34"/>
      <c r="B227" s="35"/>
      <c r="C227" s="36"/>
      <c r="D227" s="164" t="s">
        <v>123</v>
      </c>
      <c r="E227" s="36"/>
      <c r="F227" s="165" t="s">
        <v>534</v>
      </c>
      <c r="G227" s="36"/>
      <c r="H227" s="36"/>
      <c r="I227" s="166"/>
      <c r="J227" s="36"/>
      <c r="K227" s="36"/>
      <c r="L227" s="39"/>
      <c r="M227" s="167"/>
      <c r="N227" s="168"/>
      <c r="O227" s="64"/>
      <c r="P227" s="64"/>
      <c r="Q227" s="64"/>
      <c r="R227" s="64"/>
      <c r="S227" s="64"/>
      <c r="T227" s="65"/>
      <c r="U227" s="34"/>
      <c r="V227" s="34"/>
      <c r="W227" s="34"/>
      <c r="X227" s="34"/>
      <c r="Y227" s="34"/>
      <c r="Z227" s="34"/>
      <c r="AA227" s="34"/>
      <c r="AB227" s="34"/>
      <c r="AC227" s="34"/>
      <c r="AD227" s="34"/>
      <c r="AE227" s="34"/>
      <c r="AT227" s="17" t="s">
        <v>123</v>
      </c>
      <c r="AU227" s="17" t="s">
        <v>82</v>
      </c>
    </row>
    <row r="228" spans="1:65" s="11" customFormat="1" ht="11.25">
      <c r="B228" s="169"/>
      <c r="C228" s="170"/>
      <c r="D228" s="164" t="s">
        <v>132</v>
      </c>
      <c r="E228" s="171" t="s">
        <v>19</v>
      </c>
      <c r="F228" s="172" t="s">
        <v>535</v>
      </c>
      <c r="G228" s="170"/>
      <c r="H228" s="173">
        <v>4.2</v>
      </c>
      <c r="I228" s="174"/>
      <c r="J228" s="170"/>
      <c r="K228" s="170"/>
      <c r="L228" s="175"/>
      <c r="M228" s="176"/>
      <c r="N228" s="177"/>
      <c r="O228" s="177"/>
      <c r="P228" s="177"/>
      <c r="Q228" s="177"/>
      <c r="R228" s="177"/>
      <c r="S228" s="177"/>
      <c r="T228" s="178"/>
      <c r="AT228" s="179" t="s">
        <v>132</v>
      </c>
      <c r="AU228" s="179" t="s">
        <v>82</v>
      </c>
      <c r="AV228" s="11" t="s">
        <v>82</v>
      </c>
      <c r="AW228" s="11" t="s">
        <v>33</v>
      </c>
      <c r="AX228" s="11" t="s">
        <v>72</v>
      </c>
      <c r="AY228" s="179" t="s">
        <v>122</v>
      </c>
    </row>
    <row r="229" spans="1:65" s="13" customFormat="1" ht="11.25">
      <c r="B229" s="190"/>
      <c r="C229" s="191"/>
      <c r="D229" s="164" t="s">
        <v>132</v>
      </c>
      <c r="E229" s="192" t="s">
        <v>19</v>
      </c>
      <c r="F229" s="193" t="s">
        <v>138</v>
      </c>
      <c r="G229" s="191"/>
      <c r="H229" s="194">
        <v>4.2</v>
      </c>
      <c r="I229" s="195"/>
      <c r="J229" s="191"/>
      <c r="K229" s="191"/>
      <c r="L229" s="196"/>
      <c r="M229" s="197"/>
      <c r="N229" s="198"/>
      <c r="O229" s="198"/>
      <c r="P229" s="198"/>
      <c r="Q229" s="198"/>
      <c r="R229" s="198"/>
      <c r="S229" s="198"/>
      <c r="T229" s="199"/>
      <c r="AT229" s="200" t="s">
        <v>132</v>
      </c>
      <c r="AU229" s="200" t="s">
        <v>82</v>
      </c>
      <c r="AV229" s="13" t="s">
        <v>121</v>
      </c>
      <c r="AW229" s="13" t="s">
        <v>33</v>
      </c>
      <c r="AX229" s="13" t="s">
        <v>80</v>
      </c>
      <c r="AY229" s="200" t="s">
        <v>122</v>
      </c>
    </row>
    <row r="230" spans="1:65" s="2" customFormat="1" ht="21.75" customHeight="1">
      <c r="A230" s="34"/>
      <c r="B230" s="35"/>
      <c r="C230" s="151" t="s">
        <v>324</v>
      </c>
      <c r="D230" s="151" t="s">
        <v>116</v>
      </c>
      <c r="E230" s="152" t="s">
        <v>497</v>
      </c>
      <c r="F230" s="153" t="s">
        <v>498</v>
      </c>
      <c r="G230" s="154" t="s">
        <v>175</v>
      </c>
      <c r="H230" s="155">
        <v>7</v>
      </c>
      <c r="I230" s="156"/>
      <c r="J230" s="157">
        <f>ROUND(I230*H230,2)</f>
        <v>0</v>
      </c>
      <c r="K230" s="153" t="s">
        <v>120</v>
      </c>
      <c r="L230" s="39"/>
      <c r="M230" s="158" t="s">
        <v>19</v>
      </c>
      <c r="N230" s="159" t="s">
        <v>43</v>
      </c>
      <c r="O230" s="64"/>
      <c r="P230" s="160">
        <f>O230*H230</f>
        <v>0</v>
      </c>
      <c r="Q230" s="160">
        <v>0</v>
      </c>
      <c r="R230" s="160">
        <f>Q230*H230</f>
        <v>0</v>
      </c>
      <c r="S230" s="160">
        <v>0</v>
      </c>
      <c r="T230" s="161">
        <f>S230*H230</f>
        <v>0</v>
      </c>
      <c r="U230" s="34"/>
      <c r="V230" s="34"/>
      <c r="W230" s="34"/>
      <c r="X230" s="34"/>
      <c r="Y230" s="34"/>
      <c r="Z230" s="34"/>
      <c r="AA230" s="34"/>
      <c r="AB230" s="34"/>
      <c r="AC230" s="34"/>
      <c r="AD230" s="34"/>
      <c r="AE230" s="34"/>
      <c r="AR230" s="162" t="s">
        <v>121</v>
      </c>
      <c r="AT230" s="162" t="s">
        <v>116</v>
      </c>
      <c r="AU230" s="162" t="s">
        <v>82</v>
      </c>
      <c r="AY230" s="17" t="s">
        <v>122</v>
      </c>
      <c r="BE230" s="163">
        <f>IF(N230="základní",J230,0)</f>
        <v>0</v>
      </c>
      <c r="BF230" s="163">
        <f>IF(N230="snížená",J230,0)</f>
        <v>0</v>
      </c>
      <c r="BG230" s="163">
        <f>IF(N230="zákl. přenesená",J230,0)</f>
        <v>0</v>
      </c>
      <c r="BH230" s="163">
        <f>IF(N230="sníž. přenesená",J230,0)</f>
        <v>0</v>
      </c>
      <c r="BI230" s="163">
        <f>IF(N230="nulová",J230,0)</f>
        <v>0</v>
      </c>
      <c r="BJ230" s="17" t="s">
        <v>80</v>
      </c>
      <c r="BK230" s="163">
        <f>ROUND(I230*H230,2)</f>
        <v>0</v>
      </c>
      <c r="BL230" s="17" t="s">
        <v>121</v>
      </c>
      <c r="BM230" s="162" t="s">
        <v>327</v>
      </c>
    </row>
    <row r="231" spans="1:65" s="2" customFormat="1" ht="11.25">
      <c r="A231" s="34"/>
      <c r="B231" s="35"/>
      <c r="C231" s="36"/>
      <c r="D231" s="164" t="s">
        <v>123</v>
      </c>
      <c r="E231" s="36"/>
      <c r="F231" s="165" t="s">
        <v>498</v>
      </c>
      <c r="G231" s="36"/>
      <c r="H231" s="36"/>
      <c r="I231" s="166"/>
      <c r="J231" s="36"/>
      <c r="K231" s="36"/>
      <c r="L231" s="39"/>
      <c r="M231" s="167"/>
      <c r="N231" s="168"/>
      <c r="O231" s="64"/>
      <c r="P231" s="64"/>
      <c r="Q231" s="64"/>
      <c r="R231" s="64"/>
      <c r="S231" s="64"/>
      <c r="T231" s="65"/>
      <c r="U231" s="34"/>
      <c r="V231" s="34"/>
      <c r="W231" s="34"/>
      <c r="X231" s="34"/>
      <c r="Y231" s="34"/>
      <c r="Z231" s="34"/>
      <c r="AA231" s="34"/>
      <c r="AB231" s="34"/>
      <c r="AC231" s="34"/>
      <c r="AD231" s="34"/>
      <c r="AE231" s="34"/>
      <c r="AT231" s="17" t="s">
        <v>123</v>
      </c>
      <c r="AU231" s="17" t="s">
        <v>82</v>
      </c>
    </row>
    <row r="232" spans="1:65" s="11" customFormat="1" ht="11.25">
      <c r="B232" s="169"/>
      <c r="C232" s="170"/>
      <c r="D232" s="164" t="s">
        <v>132</v>
      </c>
      <c r="E232" s="171" t="s">
        <v>19</v>
      </c>
      <c r="F232" s="172" t="s">
        <v>536</v>
      </c>
      <c r="G232" s="170"/>
      <c r="H232" s="173">
        <v>7</v>
      </c>
      <c r="I232" s="174"/>
      <c r="J232" s="170"/>
      <c r="K232" s="170"/>
      <c r="L232" s="175"/>
      <c r="M232" s="176"/>
      <c r="N232" s="177"/>
      <c r="O232" s="177"/>
      <c r="P232" s="177"/>
      <c r="Q232" s="177"/>
      <c r="R232" s="177"/>
      <c r="S232" s="177"/>
      <c r="T232" s="178"/>
      <c r="AT232" s="179" t="s">
        <v>132</v>
      </c>
      <c r="AU232" s="179" t="s">
        <v>82</v>
      </c>
      <c r="AV232" s="11" t="s">
        <v>82</v>
      </c>
      <c r="AW232" s="11" t="s">
        <v>33</v>
      </c>
      <c r="AX232" s="11" t="s">
        <v>72</v>
      </c>
      <c r="AY232" s="179" t="s">
        <v>122</v>
      </c>
    </row>
    <row r="233" spans="1:65" s="13" customFormat="1" ht="11.25">
      <c r="B233" s="190"/>
      <c r="C233" s="191"/>
      <c r="D233" s="164" t="s">
        <v>132</v>
      </c>
      <c r="E233" s="192" t="s">
        <v>19</v>
      </c>
      <c r="F233" s="193" t="s">
        <v>138</v>
      </c>
      <c r="G233" s="191"/>
      <c r="H233" s="194">
        <v>7</v>
      </c>
      <c r="I233" s="195"/>
      <c r="J233" s="191"/>
      <c r="K233" s="191"/>
      <c r="L233" s="196"/>
      <c r="M233" s="197"/>
      <c r="N233" s="198"/>
      <c r="O233" s="198"/>
      <c r="P233" s="198"/>
      <c r="Q233" s="198"/>
      <c r="R233" s="198"/>
      <c r="S233" s="198"/>
      <c r="T233" s="199"/>
      <c r="AT233" s="200" t="s">
        <v>132</v>
      </c>
      <c r="AU233" s="200" t="s">
        <v>82</v>
      </c>
      <c r="AV233" s="13" t="s">
        <v>121</v>
      </c>
      <c r="AW233" s="13" t="s">
        <v>33</v>
      </c>
      <c r="AX233" s="13" t="s">
        <v>80</v>
      </c>
      <c r="AY233" s="200" t="s">
        <v>122</v>
      </c>
    </row>
    <row r="234" spans="1:65" s="2" customFormat="1" ht="21.75" customHeight="1">
      <c r="A234" s="34"/>
      <c r="B234" s="35"/>
      <c r="C234" s="151" t="s">
        <v>244</v>
      </c>
      <c r="D234" s="151" t="s">
        <v>116</v>
      </c>
      <c r="E234" s="152" t="s">
        <v>500</v>
      </c>
      <c r="F234" s="153" t="s">
        <v>501</v>
      </c>
      <c r="G234" s="154" t="s">
        <v>175</v>
      </c>
      <c r="H234" s="155">
        <v>14</v>
      </c>
      <c r="I234" s="156"/>
      <c r="J234" s="157">
        <f>ROUND(I234*H234,2)</f>
        <v>0</v>
      </c>
      <c r="K234" s="153" t="s">
        <v>120</v>
      </c>
      <c r="L234" s="39"/>
      <c r="M234" s="158" t="s">
        <v>19</v>
      </c>
      <c r="N234" s="159" t="s">
        <v>43</v>
      </c>
      <c r="O234" s="64"/>
      <c r="P234" s="160">
        <f>O234*H234</f>
        <v>0</v>
      </c>
      <c r="Q234" s="160">
        <v>0</v>
      </c>
      <c r="R234" s="160">
        <f>Q234*H234</f>
        <v>0</v>
      </c>
      <c r="S234" s="160">
        <v>0</v>
      </c>
      <c r="T234" s="161">
        <f>S234*H234</f>
        <v>0</v>
      </c>
      <c r="U234" s="34"/>
      <c r="V234" s="34"/>
      <c r="W234" s="34"/>
      <c r="X234" s="34"/>
      <c r="Y234" s="34"/>
      <c r="Z234" s="34"/>
      <c r="AA234" s="34"/>
      <c r="AB234" s="34"/>
      <c r="AC234" s="34"/>
      <c r="AD234" s="34"/>
      <c r="AE234" s="34"/>
      <c r="AR234" s="162" t="s">
        <v>121</v>
      </c>
      <c r="AT234" s="162" t="s">
        <v>116</v>
      </c>
      <c r="AU234" s="162" t="s">
        <v>82</v>
      </c>
      <c r="AY234" s="17" t="s">
        <v>122</v>
      </c>
      <c r="BE234" s="163">
        <f>IF(N234="základní",J234,0)</f>
        <v>0</v>
      </c>
      <c r="BF234" s="163">
        <f>IF(N234="snížená",J234,0)</f>
        <v>0</v>
      </c>
      <c r="BG234" s="163">
        <f>IF(N234="zákl. přenesená",J234,0)</f>
        <v>0</v>
      </c>
      <c r="BH234" s="163">
        <f>IF(N234="sníž. přenesená",J234,0)</f>
        <v>0</v>
      </c>
      <c r="BI234" s="163">
        <f>IF(N234="nulová",J234,0)</f>
        <v>0</v>
      </c>
      <c r="BJ234" s="17" t="s">
        <v>80</v>
      </c>
      <c r="BK234" s="163">
        <f>ROUND(I234*H234,2)</f>
        <v>0</v>
      </c>
      <c r="BL234" s="17" t="s">
        <v>121</v>
      </c>
      <c r="BM234" s="162" t="s">
        <v>328</v>
      </c>
    </row>
    <row r="235" spans="1:65" s="2" customFormat="1" ht="11.25">
      <c r="A235" s="34"/>
      <c r="B235" s="35"/>
      <c r="C235" s="36"/>
      <c r="D235" s="164" t="s">
        <v>123</v>
      </c>
      <c r="E235" s="36"/>
      <c r="F235" s="165" t="s">
        <v>501</v>
      </c>
      <c r="G235" s="36"/>
      <c r="H235" s="36"/>
      <c r="I235" s="166"/>
      <c r="J235" s="36"/>
      <c r="K235" s="36"/>
      <c r="L235" s="39"/>
      <c r="M235" s="167"/>
      <c r="N235" s="168"/>
      <c r="O235" s="64"/>
      <c r="P235" s="64"/>
      <c r="Q235" s="64"/>
      <c r="R235" s="64"/>
      <c r="S235" s="64"/>
      <c r="T235" s="65"/>
      <c r="U235" s="34"/>
      <c r="V235" s="34"/>
      <c r="W235" s="34"/>
      <c r="X235" s="34"/>
      <c r="Y235" s="34"/>
      <c r="Z235" s="34"/>
      <c r="AA235" s="34"/>
      <c r="AB235" s="34"/>
      <c r="AC235" s="34"/>
      <c r="AD235" s="34"/>
      <c r="AE235" s="34"/>
      <c r="AT235" s="17" t="s">
        <v>123</v>
      </c>
      <c r="AU235" s="17" t="s">
        <v>82</v>
      </c>
    </row>
    <row r="236" spans="1:65" s="11" customFormat="1" ht="22.5">
      <c r="B236" s="169"/>
      <c r="C236" s="170"/>
      <c r="D236" s="164" t="s">
        <v>132</v>
      </c>
      <c r="E236" s="171" t="s">
        <v>19</v>
      </c>
      <c r="F236" s="172" t="s">
        <v>537</v>
      </c>
      <c r="G236" s="170"/>
      <c r="H236" s="173">
        <v>14</v>
      </c>
      <c r="I236" s="174"/>
      <c r="J236" s="170"/>
      <c r="K236" s="170"/>
      <c r="L236" s="175"/>
      <c r="M236" s="176"/>
      <c r="N236" s="177"/>
      <c r="O236" s="177"/>
      <c r="P236" s="177"/>
      <c r="Q236" s="177"/>
      <c r="R236" s="177"/>
      <c r="S236" s="177"/>
      <c r="T236" s="178"/>
      <c r="AT236" s="179" t="s">
        <v>132</v>
      </c>
      <c r="AU236" s="179" t="s">
        <v>82</v>
      </c>
      <c r="AV236" s="11" t="s">
        <v>82</v>
      </c>
      <c r="AW236" s="11" t="s">
        <v>33</v>
      </c>
      <c r="AX236" s="11" t="s">
        <v>72</v>
      </c>
      <c r="AY236" s="179" t="s">
        <v>122</v>
      </c>
    </row>
    <row r="237" spans="1:65" s="13" customFormat="1" ht="11.25">
      <c r="B237" s="190"/>
      <c r="C237" s="191"/>
      <c r="D237" s="164" t="s">
        <v>132</v>
      </c>
      <c r="E237" s="192" t="s">
        <v>19</v>
      </c>
      <c r="F237" s="193" t="s">
        <v>138</v>
      </c>
      <c r="G237" s="191"/>
      <c r="H237" s="194">
        <v>14</v>
      </c>
      <c r="I237" s="195"/>
      <c r="J237" s="191"/>
      <c r="K237" s="191"/>
      <c r="L237" s="196"/>
      <c r="M237" s="197"/>
      <c r="N237" s="198"/>
      <c r="O237" s="198"/>
      <c r="P237" s="198"/>
      <c r="Q237" s="198"/>
      <c r="R237" s="198"/>
      <c r="S237" s="198"/>
      <c r="T237" s="199"/>
      <c r="AT237" s="200" t="s">
        <v>132</v>
      </c>
      <c r="AU237" s="200" t="s">
        <v>82</v>
      </c>
      <c r="AV237" s="13" t="s">
        <v>121</v>
      </c>
      <c r="AW237" s="13" t="s">
        <v>33</v>
      </c>
      <c r="AX237" s="13" t="s">
        <v>80</v>
      </c>
      <c r="AY237" s="200" t="s">
        <v>122</v>
      </c>
    </row>
    <row r="238" spans="1:65" s="2" customFormat="1" ht="21.75" customHeight="1">
      <c r="A238" s="34"/>
      <c r="B238" s="35"/>
      <c r="C238" s="201" t="s">
        <v>330</v>
      </c>
      <c r="D238" s="201" t="s">
        <v>312</v>
      </c>
      <c r="E238" s="202" t="s">
        <v>502</v>
      </c>
      <c r="F238" s="203" t="s">
        <v>503</v>
      </c>
      <c r="G238" s="204" t="s">
        <v>220</v>
      </c>
      <c r="H238" s="205">
        <v>1.1200000000000001</v>
      </c>
      <c r="I238" s="206"/>
      <c r="J238" s="207">
        <f>ROUND(I238*H238,2)</f>
        <v>0</v>
      </c>
      <c r="K238" s="203" t="s">
        <v>120</v>
      </c>
      <c r="L238" s="208"/>
      <c r="M238" s="209" t="s">
        <v>19</v>
      </c>
      <c r="N238" s="210" t="s">
        <v>43</v>
      </c>
      <c r="O238" s="64"/>
      <c r="P238" s="160">
        <f>O238*H238</f>
        <v>0</v>
      </c>
      <c r="Q238" s="160">
        <v>0</v>
      </c>
      <c r="R238" s="160">
        <f>Q238*H238</f>
        <v>0</v>
      </c>
      <c r="S238" s="160">
        <v>0</v>
      </c>
      <c r="T238" s="161">
        <f>S238*H238</f>
        <v>0</v>
      </c>
      <c r="U238" s="34"/>
      <c r="V238" s="34"/>
      <c r="W238" s="34"/>
      <c r="X238" s="34"/>
      <c r="Y238" s="34"/>
      <c r="Z238" s="34"/>
      <c r="AA238" s="34"/>
      <c r="AB238" s="34"/>
      <c r="AC238" s="34"/>
      <c r="AD238" s="34"/>
      <c r="AE238" s="34"/>
      <c r="AR238" s="162" t="s">
        <v>142</v>
      </c>
      <c r="AT238" s="162" t="s">
        <v>312</v>
      </c>
      <c r="AU238" s="162" t="s">
        <v>82</v>
      </c>
      <c r="AY238" s="17" t="s">
        <v>122</v>
      </c>
      <c r="BE238" s="163">
        <f>IF(N238="základní",J238,0)</f>
        <v>0</v>
      </c>
      <c r="BF238" s="163">
        <f>IF(N238="snížená",J238,0)</f>
        <v>0</v>
      </c>
      <c r="BG238" s="163">
        <f>IF(N238="zákl. přenesená",J238,0)</f>
        <v>0</v>
      </c>
      <c r="BH238" s="163">
        <f>IF(N238="sníž. přenesená",J238,0)</f>
        <v>0</v>
      </c>
      <c r="BI238" s="163">
        <f>IF(N238="nulová",J238,0)</f>
        <v>0</v>
      </c>
      <c r="BJ238" s="17" t="s">
        <v>80</v>
      </c>
      <c r="BK238" s="163">
        <f>ROUND(I238*H238,2)</f>
        <v>0</v>
      </c>
      <c r="BL238" s="17" t="s">
        <v>121</v>
      </c>
      <c r="BM238" s="162" t="s">
        <v>333</v>
      </c>
    </row>
    <row r="239" spans="1:65" s="2" customFormat="1" ht="11.25">
      <c r="A239" s="34"/>
      <c r="B239" s="35"/>
      <c r="C239" s="36"/>
      <c r="D239" s="164" t="s">
        <v>123</v>
      </c>
      <c r="E239" s="36"/>
      <c r="F239" s="165" t="s">
        <v>503</v>
      </c>
      <c r="G239" s="36"/>
      <c r="H239" s="36"/>
      <c r="I239" s="166"/>
      <c r="J239" s="36"/>
      <c r="K239" s="36"/>
      <c r="L239" s="39"/>
      <c r="M239" s="167"/>
      <c r="N239" s="168"/>
      <c r="O239" s="64"/>
      <c r="P239" s="64"/>
      <c r="Q239" s="64"/>
      <c r="R239" s="64"/>
      <c r="S239" s="64"/>
      <c r="T239" s="65"/>
      <c r="U239" s="34"/>
      <c r="V239" s="34"/>
      <c r="W239" s="34"/>
      <c r="X239" s="34"/>
      <c r="Y239" s="34"/>
      <c r="Z239" s="34"/>
      <c r="AA239" s="34"/>
      <c r="AB239" s="34"/>
      <c r="AC239" s="34"/>
      <c r="AD239" s="34"/>
      <c r="AE239" s="34"/>
      <c r="AT239" s="17" t="s">
        <v>123</v>
      </c>
      <c r="AU239" s="17" t="s">
        <v>82</v>
      </c>
    </row>
    <row r="240" spans="1:65" s="11" customFormat="1" ht="11.25">
      <c r="B240" s="169"/>
      <c r="C240" s="170"/>
      <c r="D240" s="164" t="s">
        <v>132</v>
      </c>
      <c r="E240" s="171" t="s">
        <v>19</v>
      </c>
      <c r="F240" s="172" t="s">
        <v>538</v>
      </c>
      <c r="G240" s="170"/>
      <c r="H240" s="173">
        <v>1.1200000000000001</v>
      </c>
      <c r="I240" s="174"/>
      <c r="J240" s="170"/>
      <c r="K240" s="170"/>
      <c r="L240" s="175"/>
      <c r="M240" s="176"/>
      <c r="N240" s="177"/>
      <c r="O240" s="177"/>
      <c r="P240" s="177"/>
      <c r="Q240" s="177"/>
      <c r="R240" s="177"/>
      <c r="S240" s="177"/>
      <c r="T240" s="178"/>
      <c r="AT240" s="179" t="s">
        <v>132</v>
      </c>
      <c r="AU240" s="179" t="s">
        <v>82</v>
      </c>
      <c r="AV240" s="11" t="s">
        <v>82</v>
      </c>
      <c r="AW240" s="11" t="s">
        <v>33</v>
      </c>
      <c r="AX240" s="11" t="s">
        <v>72</v>
      </c>
      <c r="AY240" s="179" t="s">
        <v>122</v>
      </c>
    </row>
    <row r="241" spans="1:65" s="13" customFormat="1" ht="11.25">
      <c r="B241" s="190"/>
      <c r="C241" s="191"/>
      <c r="D241" s="164" t="s">
        <v>132</v>
      </c>
      <c r="E241" s="192" t="s">
        <v>19</v>
      </c>
      <c r="F241" s="193" t="s">
        <v>138</v>
      </c>
      <c r="G241" s="191"/>
      <c r="H241" s="194">
        <v>1.1200000000000001</v>
      </c>
      <c r="I241" s="195"/>
      <c r="J241" s="191"/>
      <c r="K241" s="191"/>
      <c r="L241" s="196"/>
      <c r="M241" s="197"/>
      <c r="N241" s="198"/>
      <c r="O241" s="198"/>
      <c r="P241" s="198"/>
      <c r="Q241" s="198"/>
      <c r="R241" s="198"/>
      <c r="S241" s="198"/>
      <c r="T241" s="199"/>
      <c r="AT241" s="200" t="s">
        <v>132</v>
      </c>
      <c r="AU241" s="200" t="s">
        <v>82</v>
      </c>
      <c r="AV241" s="13" t="s">
        <v>121</v>
      </c>
      <c r="AW241" s="13" t="s">
        <v>33</v>
      </c>
      <c r="AX241" s="13" t="s">
        <v>80</v>
      </c>
      <c r="AY241" s="200" t="s">
        <v>122</v>
      </c>
    </row>
    <row r="242" spans="1:65" s="2" customFormat="1" ht="62.65" customHeight="1">
      <c r="A242" s="34"/>
      <c r="B242" s="35"/>
      <c r="C242" s="151" t="s">
        <v>249</v>
      </c>
      <c r="D242" s="151" t="s">
        <v>116</v>
      </c>
      <c r="E242" s="152" t="s">
        <v>505</v>
      </c>
      <c r="F242" s="153" t="s">
        <v>506</v>
      </c>
      <c r="G242" s="154" t="s">
        <v>119</v>
      </c>
      <c r="H242" s="155">
        <v>1</v>
      </c>
      <c r="I242" s="156"/>
      <c r="J242" s="157">
        <f>ROUND(I242*H242,2)</f>
        <v>0</v>
      </c>
      <c r="K242" s="153" t="s">
        <v>120</v>
      </c>
      <c r="L242" s="39"/>
      <c r="M242" s="158" t="s">
        <v>19</v>
      </c>
      <c r="N242" s="159" t="s">
        <v>43</v>
      </c>
      <c r="O242" s="64"/>
      <c r="P242" s="160">
        <f>O242*H242</f>
        <v>0</v>
      </c>
      <c r="Q242" s="160">
        <v>0</v>
      </c>
      <c r="R242" s="160">
        <f>Q242*H242</f>
        <v>0</v>
      </c>
      <c r="S242" s="160">
        <v>0</v>
      </c>
      <c r="T242" s="161">
        <f>S242*H242</f>
        <v>0</v>
      </c>
      <c r="U242" s="34"/>
      <c r="V242" s="34"/>
      <c r="W242" s="34"/>
      <c r="X242" s="34"/>
      <c r="Y242" s="34"/>
      <c r="Z242" s="34"/>
      <c r="AA242" s="34"/>
      <c r="AB242" s="34"/>
      <c r="AC242" s="34"/>
      <c r="AD242" s="34"/>
      <c r="AE242" s="34"/>
      <c r="AR242" s="162" t="s">
        <v>121</v>
      </c>
      <c r="AT242" s="162" t="s">
        <v>116</v>
      </c>
      <c r="AU242" s="162" t="s">
        <v>82</v>
      </c>
      <c r="AY242" s="17" t="s">
        <v>122</v>
      </c>
      <c r="BE242" s="163">
        <f>IF(N242="základní",J242,0)</f>
        <v>0</v>
      </c>
      <c r="BF242" s="163">
        <f>IF(N242="snížená",J242,0)</f>
        <v>0</v>
      </c>
      <c r="BG242" s="163">
        <f>IF(N242="zákl. přenesená",J242,0)</f>
        <v>0</v>
      </c>
      <c r="BH242" s="163">
        <f>IF(N242="sníž. přenesená",J242,0)</f>
        <v>0</v>
      </c>
      <c r="BI242" s="163">
        <f>IF(N242="nulová",J242,0)</f>
        <v>0</v>
      </c>
      <c r="BJ242" s="17" t="s">
        <v>80</v>
      </c>
      <c r="BK242" s="163">
        <f>ROUND(I242*H242,2)</f>
        <v>0</v>
      </c>
      <c r="BL242" s="17" t="s">
        <v>121</v>
      </c>
      <c r="BM242" s="162" t="s">
        <v>337</v>
      </c>
    </row>
    <row r="243" spans="1:65" s="2" customFormat="1" ht="39">
      <c r="A243" s="34"/>
      <c r="B243" s="35"/>
      <c r="C243" s="36"/>
      <c r="D243" s="164" t="s">
        <v>123</v>
      </c>
      <c r="E243" s="36"/>
      <c r="F243" s="165" t="s">
        <v>506</v>
      </c>
      <c r="G243" s="36"/>
      <c r="H243" s="36"/>
      <c r="I243" s="166"/>
      <c r="J243" s="36"/>
      <c r="K243" s="36"/>
      <c r="L243" s="39"/>
      <c r="M243" s="167"/>
      <c r="N243" s="168"/>
      <c r="O243" s="64"/>
      <c r="P243" s="64"/>
      <c r="Q243" s="64"/>
      <c r="R243" s="64"/>
      <c r="S243" s="64"/>
      <c r="T243" s="65"/>
      <c r="U243" s="34"/>
      <c r="V243" s="34"/>
      <c r="W243" s="34"/>
      <c r="X243" s="34"/>
      <c r="Y243" s="34"/>
      <c r="Z243" s="34"/>
      <c r="AA243" s="34"/>
      <c r="AB243" s="34"/>
      <c r="AC243" s="34"/>
      <c r="AD243" s="34"/>
      <c r="AE243" s="34"/>
      <c r="AT243" s="17" t="s">
        <v>123</v>
      </c>
      <c r="AU243" s="17" t="s">
        <v>82</v>
      </c>
    </row>
    <row r="244" spans="1:65" s="2" customFormat="1" ht="21.75" customHeight="1">
      <c r="A244" s="34"/>
      <c r="B244" s="35"/>
      <c r="C244" s="151" t="s">
        <v>339</v>
      </c>
      <c r="D244" s="151" t="s">
        <v>116</v>
      </c>
      <c r="E244" s="152" t="s">
        <v>507</v>
      </c>
      <c r="F244" s="153" t="s">
        <v>508</v>
      </c>
      <c r="G244" s="154" t="s">
        <v>175</v>
      </c>
      <c r="H244" s="155">
        <v>14</v>
      </c>
      <c r="I244" s="156"/>
      <c r="J244" s="157">
        <f>ROUND(I244*H244,2)</f>
        <v>0</v>
      </c>
      <c r="K244" s="153" t="s">
        <v>120</v>
      </c>
      <c r="L244" s="39"/>
      <c r="M244" s="158" t="s">
        <v>19</v>
      </c>
      <c r="N244" s="159" t="s">
        <v>43</v>
      </c>
      <c r="O244" s="64"/>
      <c r="P244" s="160">
        <f>O244*H244</f>
        <v>0</v>
      </c>
      <c r="Q244" s="160">
        <v>0</v>
      </c>
      <c r="R244" s="160">
        <f>Q244*H244</f>
        <v>0</v>
      </c>
      <c r="S244" s="160">
        <v>0</v>
      </c>
      <c r="T244" s="161">
        <f>S244*H244</f>
        <v>0</v>
      </c>
      <c r="U244" s="34"/>
      <c r="V244" s="34"/>
      <c r="W244" s="34"/>
      <c r="X244" s="34"/>
      <c r="Y244" s="34"/>
      <c r="Z244" s="34"/>
      <c r="AA244" s="34"/>
      <c r="AB244" s="34"/>
      <c r="AC244" s="34"/>
      <c r="AD244" s="34"/>
      <c r="AE244" s="34"/>
      <c r="AR244" s="162" t="s">
        <v>121</v>
      </c>
      <c r="AT244" s="162" t="s">
        <v>116</v>
      </c>
      <c r="AU244" s="162" t="s">
        <v>82</v>
      </c>
      <c r="AY244" s="17" t="s">
        <v>122</v>
      </c>
      <c r="BE244" s="163">
        <f>IF(N244="základní",J244,0)</f>
        <v>0</v>
      </c>
      <c r="BF244" s="163">
        <f>IF(N244="snížená",J244,0)</f>
        <v>0</v>
      </c>
      <c r="BG244" s="163">
        <f>IF(N244="zákl. přenesená",J244,0)</f>
        <v>0</v>
      </c>
      <c r="BH244" s="163">
        <f>IF(N244="sníž. přenesená",J244,0)</f>
        <v>0</v>
      </c>
      <c r="BI244" s="163">
        <f>IF(N244="nulová",J244,0)</f>
        <v>0</v>
      </c>
      <c r="BJ244" s="17" t="s">
        <v>80</v>
      </c>
      <c r="BK244" s="163">
        <f>ROUND(I244*H244,2)</f>
        <v>0</v>
      </c>
      <c r="BL244" s="17" t="s">
        <v>121</v>
      </c>
      <c r="BM244" s="162" t="s">
        <v>342</v>
      </c>
    </row>
    <row r="245" spans="1:65" s="2" customFormat="1" ht="11.25">
      <c r="A245" s="34"/>
      <c r="B245" s="35"/>
      <c r="C245" s="36"/>
      <c r="D245" s="164" t="s">
        <v>123</v>
      </c>
      <c r="E245" s="36"/>
      <c r="F245" s="165" t="s">
        <v>508</v>
      </c>
      <c r="G245" s="36"/>
      <c r="H245" s="36"/>
      <c r="I245" s="166"/>
      <c r="J245" s="36"/>
      <c r="K245" s="36"/>
      <c r="L245" s="39"/>
      <c r="M245" s="167"/>
      <c r="N245" s="168"/>
      <c r="O245" s="64"/>
      <c r="P245" s="64"/>
      <c r="Q245" s="64"/>
      <c r="R245" s="64"/>
      <c r="S245" s="64"/>
      <c r="T245" s="65"/>
      <c r="U245" s="34"/>
      <c r="V245" s="34"/>
      <c r="W245" s="34"/>
      <c r="X245" s="34"/>
      <c r="Y245" s="34"/>
      <c r="Z245" s="34"/>
      <c r="AA245" s="34"/>
      <c r="AB245" s="34"/>
      <c r="AC245" s="34"/>
      <c r="AD245" s="34"/>
      <c r="AE245" s="34"/>
      <c r="AT245" s="17" t="s">
        <v>123</v>
      </c>
      <c r="AU245" s="17" t="s">
        <v>82</v>
      </c>
    </row>
    <row r="246" spans="1:65" s="11" customFormat="1" ht="11.25">
      <c r="B246" s="169"/>
      <c r="C246" s="170"/>
      <c r="D246" s="164" t="s">
        <v>132</v>
      </c>
      <c r="E246" s="171" t="s">
        <v>19</v>
      </c>
      <c r="F246" s="172" t="s">
        <v>539</v>
      </c>
      <c r="G246" s="170"/>
      <c r="H246" s="173">
        <v>14</v>
      </c>
      <c r="I246" s="174"/>
      <c r="J246" s="170"/>
      <c r="K246" s="170"/>
      <c r="L246" s="175"/>
      <c r="M246" s="176"/>
      <c r="N246" s="177"/>
      <c r="O246" s="177"/>
      <c r="P246" s="177"/>
      <c r="Q246" s="177"/>
      <c r="R246" s="177"/>
      <c r="S246" s="177"/>
      <c r="T246" s="178"/>
      <c r="AT246" s="179" t="s">
        <v>132</v>
      </c>
      <c r="AU246" s="179" t="s">
        <v>82</v>
      </c>
      <c r="AV246" s="11" t="s">
        <v>82</v>
      </c>
      <c r="AW246" s="11" t="s">
        <v>33</v>
      </c>
      <c r="AX246" s="11" t="s">
        <v>72</v>
      </c>
      <c r="AY246" s="179" t="s">
        <v>122</v>
      </c>
    </row>
    <row r="247" spans="1:65" s="13" customFormat="1" ht="11.25">
      <c r="B247" s="190"/>
      <c r="C247" s="191"/>
      <c r="D247" s="164" t="s">
        <v>132</v>
      </c>
      <c r="E247" s="192" t="s">
        <v>19</v>
      </c>
      <c r="F247" s="193" t="s">
        <v>138</v>
      </c>
      <c r="G247" s="191"/>
      <c r="H247" s="194">
        <v>14</v>
      </c>
      <c r="I247" s="195"/>
      <c r="J247" s="191"/>
      <c r="K247" s="191"/>
      <c r="L247" s="196"/>
      <c r="M247" s="197"/>
      <c r="N247" s="198"/>
      <c r="O247" s="198"/>
      <c r="P247" s="198"/>
      <c r="Q247" s="198"/>
      <c r="R247" s="198"/>
      <c r="S247" s="198"/>
      <c r="T247" s="199"/>
      <c r="AT247" s="200" t="s">
        <v>132</v>
      </c>
      <c r="AU247" s="200" t="s">
        <v>82</v>
      </c>
      <c r="AV247" s="13" t="s">
        <v>121</v>
      </c>
      <c r="AW247" s="13" t="s">
        <v>33</v>
      </c>
      <c r="AX247" s="13" t="s">
        <v>80</v>
      </c>
      <c r="AY247" s="200" t="s">
        <v>122</v>
      </c>
    </row>
    <row r="248" spans="1:65" s="2" customFormat="1" ht="16.5" customHeight="1">
      <c r="A248" s="34"/>
      <c r="B248" s="35"/>
      <c r="C248" s="151" t="s">
        <v>252</v>
      </c>
      <c r="D248" s="151" t="s">
        <v>116</v>
      </c>
      <c r="E248" s="152" t="s">
        <v>510</v>
      </c>
      <c r="F248" s="153" t="s">
        <v>511</v>
      </c>
      <c r="G248" s="154" t="s">
        <v>119</v>
      </c>
      <c r="H248" s="155">
        <v>2</v>
      </c>
      <c r="I248" s="156"/>
      <c r="J248" s="157">
        <f>ROUND(I248*H248,2)</f>
        <v>0</v>
      </c>
      <c r="K248" s="153" t="s">
        <v>120</v>
      </c>
      <c r="L248" s="39"/>
      <c r="M248" s="158" t="s">
        <v>19</v>
      </c>
      <c r="N248" s="159" t="s">
        <v>43</v>
      </c>
      <c r="O248" s="64"/>
      <c r="P248" s="160">
        <f>O248*H248</f>
        <v>0</v>
      </c>
      <c r="Q248" s="160">
        <v>0</v>
      </c>
      <c r="R248" s="160">
        <f>Q248*H248</f>
        <v>0</v>
      </c>
      <c r="S248" s="160">
        <v>0</v>
      </c>
      <c r="T248" s="161">
        <f>S248*H248</f>
        <v>0</v>
      </c>
      <c r="U248" s="34"/>
      <c r="V248" s="34"/>
      <c r="W248" s="34"/>
      <c r="X248" s="34"/>
      <c r="Y248" s="34"/>
      <c r="Z248" s="34"/>
      <c r="AA248" s="34"/>
      <c r="AB248" s="34"/>
      <c r="AC248" s="34"/>
      <c r="AD248" s="34"/>
      <c r="AE248" s="34"/>
      <c r="AR248" s="162" t="s">
        <v>121</v>
      </c>
      <c r="AT248" s="162" t="s">
        <v>116</v>
      </c>
      <c r="AU248" s="162" t="s">
        <v>82</v>
      </c>
      <c r="AY248" s="17" t="s">
        <v>122</v>
      </c>
      <c r="BE248" s="163">
        <f>IF(N248="základní",J248,0)</f>
        <v>0</v>
      </c>
      <c r="BF248" s="163">
        <f>IF(N248="snížená",J248,0)</f>
        <v>0</v>
      </c>
      <c r="BG248" s="163">
        <f>IF(N248="zákl. přenesená",J248,0)</f>
        <v>0</v>
      </c>
      <c r="BH248" s="163">
        <f>IF(N248="sníž. přenesená",J248,0)</f>
        <v>0</v>
      </c>
      <c r="BI248" s="163">
        <f>IF(N248="nulová",J248,0)</f>
        <v>0</v>
      </c>
      <c r="BJ248" s="17" t="s">
        <v>80</v>
      </c>
      <c r="BK248" s="163">
        <f>ROUND(I248*H248,2)</f>
        <v>0</v>
      </c>
      <c r="BL248" s="17" t="s">
        <v>121</v>
      </c>
      <c r="BM248" s="162" t="s">
        <v>346</v>
      </c>
    </row>
    <row r="249" spans="1:65" s="2" customFormat="1" ht="11.25">
      <c r="A249" s="34"/>
      <c r="B249" s="35"/>
      <c r="C249" s="36"/>
      <c r="D249" s="164" t="s">
        <v>123</v>
      </c>
      <c r="E249" s="36"/>
      <c r="F249" s="165" t="s">
        <v>511</v>
      </c>
      <c r="G249" s="36"/>
      <c r="H249" s="36"/>
      <c r="I249" s="166"/>
      <c r="J249" s="36"/>
      <c r="K249" s="36"/>
      <c r="L249" s="39"/>
      <c r="M249" s="167"/>
      <c r="N249" s="168"/>
      <c r="O249" s="64"/>
      <c r="P249" s="64"/>
      <c r="Q249" s="64"/>
      <c r="R249" s="64"/>
      <c r="S249" s="64"/>
      <c r="T249" s="65"/>
      <c r="U249" s="34"/>
      <c r="V249" s="34"/>
      <c r="W249" s="34"/>
      <c r="X249" s="34"/>
      <c r="Y249" s="34"/>
      <c r="Z249" s="34"/>
      <c r="AA249" s="34"/>
      <c r="AB249" s="34"/>
      <c r="AC249" s="34"/>
      <c r="AD249" s="34"/>
      <c r="AE249" s="34"/>
      <c r="AT249" s="17" t="s">
        <v>123</v>
      </c>
      <c r="AU249" s="17" t="s">
        <v>82</v>
      </c>
    </row>
    <row r="250" spans="1:65" s="2" customFormat="1" ht="37.9" customHeight="1">
      <c r="A250" s="34"/>
      <c r="B250" s="35"/>
      <c r="C250" s="151" t="s">
        <v>348</v>
      </c>
      <c r="D250" s="151" t="s">
        <v>116</v>
      </c>
      <c r="E250" s="152" t="s">
        <v>512</v>
      </c>
      <c r="F250" s="153" t="s">
        <v>513</v>
      </c>
      <c r="G250" s="154" t="s">
        <v>130</v>
      </c>
      <c r="H250" s="155">
        <v>36.75</v>
      </c>
      <c r="I250" s="156"/>
      <c r="J250" s="157">
        <f>ROUND(I250*H250,2)</f>
        <v>0</v>
      </c>
      <c r="K250" s="153" t="s">
        <v>120</v>
      </c>
      <c r="L250" s="39"/>
      <c r="M250" s="158" t="s">
        <v>19</v>
      </c>
      <c r="N250" s="159" t="s">
        <v>43</v>
      </c>
      <c r="O250" s="64"/>
      <c r="P250" s="160">
        <f>O250*H250</f>
        <v>0</v>
      </c>
      <c r="Q250" s="160">
        <v>0</v>
      </c>
      <c r="R250" s="160">
        <f>Q250*H250</f>
        <v>0</v>
      </c>
      <c r="S250" s="160">
        <v>0</v>
      </c>
      <c r="T250" s="161">
        <f>S250*H250</f>
        <v>0</v>
      </c>
      <c r="U250" s="34"/>
      <c r="V250" s="34"/>
      <c r="W250" s="34"/>
      <c r="X250" s="34"/>
      <c r="Y250" s="34"/>
      <c r="Z250" s="34"/>
      <c r="AA250" s="34"/>
      <c r="AB250" s="34"/>
      <c r="AC250" s="34"/>
      <c r="AD250" s="34"/>
      <c r="AE250" s="34"/>
      <c r="AR250" s="162" t="s">
        <v>121</v>
      </c>
      <c r="AT250" s="162" t="s">
        <v>116</v>
      </c>
      <c r="AU250" s="162" t="s">
        <v>82</v>
      </c>
      <c r="AY250" s="17" t="s">
        <v>122</v>
      </c>
      <c r="BE250" s="163">
        <f>IF(N250="základní",J250,0)</f>
        <v>0</v>
      </c>
      <c r="BF250" s="163">
        <f>IF(N250="snížená",J250,0)</f>
        <v>0</v>
      </c>
      <c r="BG250" s="163">
        <f>IF(N250="zákl. přenesená",J250,0)</f>
        <v>0</v>
      </c>
      <c r="BH250" s="163">
        <f>IF(N250="sníž. přenesená",J250,0)</f>
        <v>0</v>
      </c>
      <c r="BI250" s="163">
        <f>IF(N250="nulová",J250,0)</f>
        <v>0</v>
      </c>
      <c r="BJ250" s="17" t="s">
        <v>80</v>
      </c>
      <c r="BK250" s="163">
        <f>ROUND(I250*H250,2)</f>
        <v>0</v>
      </c>
      <c r="BL250" s="17" t="s">
        <v>121</v>
      </c>
      <c r="BM250" s="162" t="s">
        <v>351</v>
      </c>
    </row>
    <row r="251" spans="1:65" s="2" customFormat="1" ht="19.5">
      <c r="A251" s="34"/>
      <c r="B251" s="35"/>
      <c r="C251" s="36"/>
      <c r="D251" s="164" t="s">
        <v>123</v>
      </c>
      <c r="E251" s="36"/>
      <c r="F251" s="165" t="s">
        <v>513</v>
      </c>
      <c r="G251" s="36"/>
      <c r="H251" s="36"/>
      <c r="I251" s="166"/>
      <c r="J251" s="36"/>
      <c r="K251" s="36"/>
      <c r="L251" s="39"/>
      <c r="M251" s="167"/>
      <c r="N251" s="168"/>
      <c r="O251" s="64"/>
      <c r="P251" s="64"/>
      <c r="Q251" s="64"/>
      <c r="R251" s="64"/>
      <c r="S251" s="64"/>
      <c r="T251" s="65"/>
      <c r="U251" s="34"/>
      <c r="V251" s="34"/>
      <c r="W251" s="34"/>
      <c r="X251" s="34"/>
      <c r="Y251" s="34"/>
      <c r="Z251" s="34"/>
      <c r="AA251" s="34"/>
      <c r="AB251" s="34"/>
      <c r="AC251" s="34"/>
      <c r="AD251" s="34"/>
      <c r="AE251" s="34"/>
      <c r="AT251" s="17" t="s">
        <v>123</v>
      </c>
      <c r="AU251" s="17" t="s">
        <v>82</v>
      </c>
    </row>
    <row r="252" spans="1:65" s="11" customFormat="1" ht="11.25">
      <c r="B252" s="169"/>
      <c r="C252" s="170"/>
      <c r="D252" s="164" t="s">
        <v>132</v>
      </c>
      <c r="E252" s="171" t="s">
        <v>19</v>
      </c>
      <c r="F252" s="172" t="s">
        <v>540</v>
      </c>
      <c r="G252" s="170"/>
      <c r="H252" s="173">
        <v>36.75</v>
      </c>
      <c r="I252" s="174"/>
      <c r="J252" s="170"/>
      <c r="K252" s="170"/>
      <c r="L252" s="175"/>
      <c r="M252" s="176"/>
      <c r="N252" s="177"/>
      <c r="O252" s="177"/>
      <c r="P252" s="177"/>
      <c r="Q252" s="177"/>
      <c r="R252" s="177"/>
      <c r="S252" s="177"/>
      <c r="T252" s="178"/>
      <c r="AT252" s="179" t="s">
        <v>132</v>
      </c>
      <c r="AU252" s="179" t="s">
        <v>82</v>
      </c>
      <c r="AV252" s="11" t="s">
        <v>82</v>
      </c>
      <c r="AW252" s="11" t="s">
        <v>33</v>
      </c>
      <c r="AX252" s="11" t="s">
        <v>72</v>
      </c>
      <c r="AY252" s="179" t="s">
        <v>122</v>
      </c>
    </row>
    <row r="253" spans="1:65" s="13" customFormat="1" ht="11.25">
      <c r="B253" s="190"/>
      <c r="C253" s="191"/>
      <c r="D253" s="164" t="s">
        <v>132</v>
      </c>
      <c r="E253" s="192" t="s">
        <v>19</v>
      </c>
      <c r="F253" s="193" t="s">
        <v>138</v>
      </c>
      <c r="G253" s="191"/>
      <c r="H253" s="194">
        <v>36.75</v>
      </c>
      <c r="I253" s="195"/>
      <c r="J253" s="191"/>
      <c r="K253" s="191"/>
      <c r="L253" s="196"/>
      <c r="M253" s="197"/>
      <c r="N253" s="198"/>
      <c r="O253" s="198"/>
      <c r="P253" s="198"/>
      <c r="Q253" s="198"/>
      <c r="R253" s="198"/>
      <c r="S253" s="198"/>
      <c r="T253" s="199"/>
      <c r="AT253" s="200" t="s">
        <v>132</v>
      </c>
      <c r="AU253" s="200" t="s">
        <v>82</v>
      </c>
      <c r="AV253" s="13" t="s">
        <v>121</v>
      </c>
      <c r="AW253" s="13" t="s">
        <v>33</v>
      </c>
      <c r="AX253" s="13" t="s">
        <v>80</v>
      </c>
      <c r="AY253" s="200" t="s">
        <v>122</v>
      </c>
    </row>
    <row r="254" spans="1:65" s="2" customFormat="1" ht="24.2" customHeight="1">
      <c r="A254" s="34"/>
      <c r="B254" s="35"/>
      <c r="C254" s="201" t="s">
        <v>257</v>
      </c>
      <c r="D254" s="201" t="s">
        <v>312</v>
      </c>
      <c r="E254" s="202" t="s">
        <v>515</v>
      </c>
      <c r="F254" s="203" t="s">
        <v>516</v>
      </c>
      <c r="G254" s="204" t="s">
        <v>141</v>
      </c>
      <c r="H254" s="205">
        <v>5.5129999999999999</v>
      </c>
      <c r="I254" s="206"/>
      <c r="J254" s="207">
        <f>ROUND(I254*H254,2)</f>
        <v>0</v>
      </c>
      <c r="K254" s="203" t="s">
        <v>120</v>
      </c>
      <c r="L254" s="208"/>
      <c r="M254" s="209" t="s">
        <v>19</v>
      </c>
      <c r="N254" s="210" t="s">
        <v>43</v>
      </c>
      <c r="O254" s="64"/>
      <c r="P254" s="160">
        <f>O254*H254</f>
        <v>0</v>
      </c>
      <c r="Q254" s="160">
        <v>0</v>
      </c>
      <c r="R254" s="160">
        <f>Q254*H254</f>
        <v>0</v>
      </c>
      <c r="S254" s="160">
        <v>0</v>
      </c>
      <c r="T254" s="161">
        <f>S254*H254</f>
        <v>0</v>
      </c>
      <c r="U254" s="34"/>
      <c r="V254" s="34"/>
      <c r="W254" s="34"/>
      <c r="X254" s="34"/>
      <c r="Y254" s="34"/>
      <c r="Z254" s="34"/>
      <c r="AA254" s="34"/>
      <c r="AB254" s="34"/>
      <c r="AC254" s="34"/>
      <c r="AD254" s="34"/>
      <c r="AE254" s="34"/>
      <c r="AR254" s="162" t="s">
        <v>142</v>
      </c>
      <c r="AT254" s="162" t="s">
        <v>312</v>
      </c>
      <c r="AU254" s="162" t="s">
        <v>82</v>
      </c>
      <c r="AY254" s="17" t="s">
        <v>122</v>
      </c>
      <c r="BE254" s="163">
        <f>IF(N254="základní",J254,0)</f>
        <v>0</v>
      </c>
      <c r="BF254" s="163">
        <f>IF(N254="snížená",J254,0)</f>
        <v>0</v>
      </c>
      <c r="BG254" s="163">
        <f>IF(N254="zákl. přenesená",J254,0)</f>
        <v>0</v>
      </c>
      <c r="BH254" s="163">
        <f>IF(N254="sníž. přenesená",J254,0)</f>
        <v>0</v>
      </c>
      <c r="BI254" s="163">
        <f>IF(N254="nulová",J254,0)</f>
        <v>0</v>
      </c>
      <c r="BJ254" s="17" t="s">
        <v>80</v>
      </c>
      <c r="BK254" s="163">
        <f>ROUND(I254*H254,2)</f>
        <v>0</v>
      </c>
      <c r="BL254" s="17" t="s">
        <v>121</v>
      </c>
      <c r="BM254" s="162" t="s">
        <v>353</v>
      </c>
    </row>
    <row r="255" spans="1:65" s="2" customFormat="1" ht="11.25">
      <c r="A255" s="34"/>
      <c r="B255" s="35"/>
      <c r="C255" s="36"/>
      <c r="D255" s="164" t="s">
        <v>123</v>
      </c>
      <c r="E255" s="36"/>
      <c r="F255" s="165" t="s">
        <v>516</v>
      </c>
      <c r="G255" s="36"/>
      <c r="H255" s="36"/>
      <c r="I255" s="166"/>
      <c r="J255" s="36"/>
      <c r="K255" s="36"/>
      <c r="L255" s="39"/>
      <c r="M255" s="167"/>
      <c r="N255" s="168"/>
      <c r="O255" s="64"/>
      <c r="P255" s="64"/>
      <c r="Q255" s="64"/>
      <c r="R255" s="64"/>
      <c r="S255" s="64"/>
      <c r="T255" s="65"/>
      <c r="U255" s="34"/>
      <c r="V255" s="34"/>
      <c r="W255" s="34"/>
      <c r="X255" s="34"/>
      <c r="Y255" s="34"/>
      <c r="Z255" s="34"/>
      <c r="AA255" s="34"/>
      <c r="AB255" s="34"/>
      <c r="AC255" s="34"/>
      <c r="AD255" s="34"/>
      <c r="AE255" s="34"/>
      <c r="AT255" s="17" t="s">
        <v>123</v>
      </c>
      <c r="AU255" s="17" t="s">
        <v>82</v>
      </c>
    </row>
    <row r="256" spans="1:65" s="11" customFormat="1" ht="11.25">
      <c r="B256" s="169"/>
      <c r="C256" s="170"/>
      <c r="D256" s="164" t="s">
        <v>132</v>
      </c>
      <c r="E256" s="171" t="s">
        <v>19</v>
      </c>
      <c r="F256" s="172" t="s">
        <v>541</v>
      </c>
      <c r="G256" s="170"/>
      <c r="H256" s="173">
        <v>5.5129999999999999</v>
      </c>
      <c r="I256" s="174"/>
      <c r="J256" s="170"/>
      <c r="K256" s="170"/>
      <c r="L256" s="175"/>
      <c r="M256" s="176"/>
      <c r="N256" s="177"/>
      <c r="O256" s="177"/>
      <c r="P256" s="177"/>
      <c r="Q256" s="177"/>
      <c r="R256" s="177"/>
      <c r="S256" s="177"/>
      <c r="T256" s="178"/>
      <c r="AT256" s="179" t="s">
        <v>132</v>
      </c>
      <c r="AU256" s="179" t="s">
        <v>82</v>
      </c>
      <c r="AV256" s="11" t="s">
        <v>82</v>
      </c>
      <c r="AW256" s="11" t="s">
        <v>33</v>
      </c>
      <c r="AX256" s="11" t="s">
        <v>72</v>
      </c>
      <c r="AY256" s="179" t="s">
        <v>122</v>
      </c>
    </row>
    <row r="257" spans="1:65" s="13" customFormat="1" ht="11.25">
      <c r="B257" s="190"/>
      <c r="C257" s="191"/>
      <c r="D257" s="164" t="s">
        <v>132</v>
      </c>
      <c r="E257" s="192" t="s">
        <v>19</v>
      </c>
      <c r="F257" s="193" t="s">
        <v>138</v>
      </c>
      <c r="G257" s="191"/>
      <c r="H257" s="194">
        <v>5.5129999999999999</v>
      </c>
      <c r="I257" s="195"/>
      <c r="J257" s="191"/>
      <c r="K257" s="191"/>
      <c r="L257" s="196"/>
      <c r="M257" s="197"/>
      <c r="N257" s="198"/>
      <c r="O257" s="198"/>
      <c r="P257" s="198"/>
      <c r="Q257" s="198"/>
      <c r="R257" s="198"/>
      <c r="S257" s="198"/>
      <c r="T257" s="199"/>
      <c r="AT257" s="200" t="s">
        <v>132</v>
      </c>
      <c r="AU257" s="200" t="s">
        <v>82</v>
      </c>
      <c r="AV257" s="13" t="s">
        <v>121</v>
      </c>
      <c r="AW257" s="13" t="s">
        <v>33</v>
      </c>
      <c r="AX257" s="13" t="s">
        <v>80</v>
      </c>
      <c r="AY257" s="200" t="s">
        <v>122</v>
      </c>
    </row>
    <row r="258" spans="1:65" s="2" customFormat="1" ht="21.75" customHeight="1">
      <c r="A258" s="34"/>
      <c r="B258" s="35"/>
      <c r="C258" s="201" t="s">
        <v>355</v>
      </c>
      <c r="D258" s="201" t="s">
        <v>312</v>
      </c>
      <c r="E258" s="202" t="s">
        <v>518</v>
      </c>
      <c r="F258" s="203" t="s">
        <v>519</v>
      </c>
      <c r="G258" s="204" t="s">
        <v>141</v>
      </c>
      <c r="H258" s="205">
        <v>5.5129999999999999</v>
      </c>
      <c r="I258" s="206"/>
      <c r="J258" s="207">
        <f>ROUND(I258*H258,2)</f>
        <v>0</v>
      </c>
      <c r="K258" s="203" t="s">
        <v>120</v>
      </c>
      <c r="L258" s="208"/>
      <c r="M258" s="209" t="s">
        <v>19</v>
      </c>
      <c r="N258" s="210" t="s">
        <v>43</v>
      </c>
      <c r="O258" s="64"/>
      <c r="P258" s="160">
        <f>O258*H258</f>
        <v>0</v>
      </c>
      <c r="Q258" s="160">
        <v>0</v>
      </c>
      <c r="R258" s="160">
        <f>Q258*H258</f>
        <v>0</v>
      </c>
      <c r="S258" s="160">
        <v>0</v>
      </c>
      <c r="T258" s="161">
        <f>S258*H258</f>
        <v>0</v>
      </c>
      <c r="U258" s="34"/>
      <c r="V258" s="34"/>
      <c r="W258" s="34"/>
      <c r="X258" s="34"/>
      <c r="Y258" s="34"/>
      <c r="Z258" s="34"/>
      <c r="AA258" s="34"/>
      <c r="AB258" s="34"/>
      <c r="AC258" s="34"/>
      <c r="AD258" s="34"/>
      <c r="AE258" s="34"/>
      <c r="AR258" s="162" t="s">
        <v>142</v>
      </c>
      <c r="AT258" s="162" t="s">
        <v>312</v>
      </c>
      <c r="AU258" s="162" t="s">
        <v>82</v>
      </c>
      <c r="AY258" s="17" t="s">
        <v>122</v>
      </c>
      <c r="BE258" s="163">
        <f>IF(N258="základní",J258,0)</f>
        <v>0</v>
      </c>
      <c r="BF258" s="163">
        <f>IF(N258="snížená",J258,0)</f>
        <v>0</v>
      </c>
      <c r="BG258" s="163">
        <f>IF(N258="zákl. přenesená",J258,0)</f>
        <v>0</v>
      </c>
      <c r="BH258" s="163">
        <f>IF(N258="sníž. přenesená",J258,0)</f>
        <v>0</v>
      </c>
      <c r="BI258" s="163">
        <f>IF(N258="nulová",J258,0)</f>
        <v>0</v>
      </c>
      <c r="BJ258" s="17" t="s">
        <v>80</v>
      </c>
      <c r="BK258" s="163">
        <f>ROUND(I258*H258,2)</f>
        <v>0</v>
      </c>
      <c r="BL258" s="17" t="s">
        <v>121</v>
      </c>
      <c r="BM258" s="162" t="s">
        <v>356</v>
      </c>
    </row>
    <row r="259" spans="1:65" s="2" customFormat="1" ht="11.25">
      <c r="A259" s="34"/>
      <c r="B259" s="35"/>
      <c r="C259" s="36"/>
      <c r="D259" s="164" t="s">
        <v>123</v>
      </c>
      <c r="E259" s="36"/>
      <c r="F259" s="165" t="s">
        <v>519</v>
      </c>
      <c r="G259" s="36"/>
      <c r="H259" s="36"/>
      <c r="I259" s="166"/>
      <c r="J259" s="36"/>
      <c r="K259" s="36"/>
      <c r="L259" s="39"/>
      <c r="M259" s="167"/>
      <c r="N259" s="168"/>
      <c r="O259" s="64"/>
      <c r="P259" s="64"/>
      <c r="Q259" s="64"/>
      <c r="R259" s="64"/>
      <c r="S259" s="64"/>
      <c r="T259" s="65"/>
      <c r="U259" s="34"/>
      <c r="V259" s="34"/>
      <c r="W259" s="34"/>
      <c r="X259" s="34"/>
      <c r="Y259" s="34"/>
      <c r="Z259" s="34"/>
      <c r="AA259" s="34"/>
      <c r="AB259" s="34"/>
      <c r="AC259" s="34"/>
      <c r="AD259" s="34"/>
      <c r="AE259" s="34"/>
      <c r="AT259" s="17" t="s">
        <v>123</v>
      </c>
      <c r="AU259" s="17" t="s">
        <v>82</v>
      </c>
    </row>
    <row r="260" spans="1:65" s="11" customFormat="1" ht="11.25">
      <c r="B260" s="169"/>
      <c r="C260" s="170"/>
      <c r="D260" s="164" t="s">
        <v>132</v>
      </c>
      <c r="E260" s="171" t="s">
        <v>19</v>
      </c>
      <c r="F260" s="172" t="s">
        <v>541</v>
      </c>
      <c r="G260" s="170"/>
      <c r="H260" s="173">
        <v>5.5129999999999999</v>
      </c>
      <c r="I260" s="174"/>
      <c r="J260" s="170"/>
      <c r="K260" s="170"/>
      <c r="L260" s="175"/>
      <c r="M260" s="176"/>
      <c r="N260" s="177"/>
      <c r="O260" s="177"/>
      <c r="P260" s="177"/>
      <c r="Q260" s="177"/>
      <c r="R260" s="177"/>
      <c r="S260" s="177"/>
      <c r="T260" s="178"/>
      <c r="AT260" s="179" t="s">
        <v>132</v>
      </c>
      <c r="AU260" s="179" t="s">
        <v>82</v>
      </c>
      <c r="AV260" s="11" t="s">
        <v>82</v>
      </c>
      <c r="AW260" s="11" t="s">
        <v>33</v>
      </c>
      <c r="AX260" s="11" t="s">
        <v>72</v>
      </c>
      <c r="AY260" s="179" t="s">
        <v>122</v>
      </c>
    </row>
    <row r="261" spans="1:65" s="13" customFormat="1" ht="11.25">
      <c r="B261" s="190"/>
      <c r="C261" s="191"/>
      <c r="D261" s="164" t="s">
        <v>132</v>
      </c>
      <c r="E261" s="192" t="s">
        <v>19</v>
      </c>
      <c r="F261" s="193" t="s">
        <v>138</v>
      </c>
      <c r="G261" s="191"/>
      <c r="H261" s="194">
        <v>5.5129999999999999</v>
      </c>
      <c r="I261" s="195"/>
      <c r="J261" s="191"/>
      <c r="K261" s="191"/>
      <c r="L261" s="196"/>
      <c r="M261" s="197"/>
      <c r="N261" s="198"/>
      <c r="O261" s="198"/>
      <c r="P261" s="198"/>
      <c r="Q261" s="198"/>
      <c r="R261" s="198"/>
      <c r="S261" s="198"/>
      <c r="T261" s="199"/>
      <c r="AT261" s="200" t="s">
        <v>132</v>
      </c>
      <c r="AU261" s="200" t="s">
        <v>82</v>
      </c>
      <c r="AV261" s="13" t="s">
        <v>121</v>
      </c>
      <c r="AW261" s="13" t="s">
        <v>33</v>
      </c>
      <c r="AX261" s="13" t="s">
        <v>80</v>
      </c>
      <c r="AY261" s="200" t="s">
        <v>122</v>
      </c>
    </row>
    <row r="262" spans="1:65" s="2" customFormat="1" ht="24.2" customHeight="1">
      <c r="A262" s="34"/>
      <c r="B262" s="35"/>
      <c r="C262" s="201" t="s">
        <v>261</v>
      </c>
      <c r="D262" s="201" t="s">
        <v>312</v>
      </c>
      <c r="E262" s="202" t="s">
        <v>520</v>
      </c>
      <c r="F262" s="203" t="s">
        <v>521</v>
      </c>
      <c r="G262" s="204" t="s">
        <v>141</v>
      </c>
      <c r="H262" s="205">
        <v>4.5940000000000003</v>
      </c>
      <c r="I262" s="206"/>
      <c r="J262" s="207">
        <f>ROUND(I262*H262,2)</f>
        <v>0</v>
      </c>
      <c r="K262" s="203" t="s">
        <v>120</v>
      </c>
      <c r="L262" s="208"/>
      <c r="M262" s="209" t="s">
        <v>19</v>
      </c>
      <c r="N262" s="210" t="s">
        <v>43</v>
      </c>
      <c r="O262" s="64"/>
      <c r="P262" s="160">
        <f>O262*H262</f>
        <v>0</v>
      </c>
      <c r="Q262" s="160">
        <v>0</v>
      </c>
      <c r="R262" s="160">
        <f>Q262*H262</f>
        <v>0</v>
      </c>
      <c r="S262" s="160">
        <v>0</v>
      </c>
      <c r="T262" s="161">
        <f>S262*H262</f>
        <v>0</v>
      </c>
      <c r="U262" s="34"/>
      <c r="V262" s="34"/>
      <c r="W262" s="34"/>
      <c r="X262" s="34"/>
      <c r="Y262" s="34"/>
      <c r="Z262" s="34"/>
      <c r="AA262" s="34"/>
      <c r="AB262" s="34"/>
      <c r="AC262" s="34"/>
      <c r="AD262" s="34"/>
      <c r="AE262" s="34"/>
      <c r="AR262" s="162" t="s">
        <v>142</v>
      </c>
      <c r="AT262" s="162" t="s">
        <v>312</v>
      </c>
      <c r="AU262" s="162" t="s">
        <v>82</v>
      </c>
      <c r="AY262" s="17" t="s">
        <v>122</v>
      </c>
      <c r="BE262" s="163">
        <f>IF(N262="základní",J262,0)</f>
        <v>0</v>
      </c>
      <c r="BF262" s="163">
        <f>IF(N262="snížená",J262,0)</f>
        <v>0</v>
      </c>
      <c r="BG262" s="163">
        <f>IF(N262="zákl. přenesená",J262,0)</f>
        <v>0</v>
      </c>
      <c r="BH262" s="163">
        <f>IF(N262="sníž. přenesená",J262,0)</f>
        <v>0</v>
      </c>
      <c r="BI262" s="163">
        <f>IF(N262="nulová",J262,0)</f>
        <v>0</v>
      </c>
      <c r="BJ262" s="17" t="s">
        <v>80</v>
      </c>
      <c r="BK262" s="163">
        <f>ROUND(I262*H262,2)</f>
        <v>0</v>
      </c>
      <c r="BL262" s="17" t="s">
        <v>121</v>
      </c>
      <c r="BM262" s="162" t="s">
        <v>365</v>
      </c>
    </row>
    <row r="263" spans="1:65" s="2" customFormat="1" ht="11.25">
      <c r="A263" s="34"/>
      <c r="B263" s="35"/>
      <c r="C263" s="36"/>
      <c r="D263" s="164" t="s">
        <v>123</v>
      </c>
      <c r="E263" s="36"/>
      <c r="F263" s="165" t="s">
        <v>521</v>
      </c>
      <c r="G263" s="36"/>
      <c r="H263" s="36"/>
      <c r="I263" s="166"/>
      <c r="J263" s="36"/>
      <c r="K263" s="36"/>
      <c r="L263" s="39"/>
      <c r="M263" s="167"/>
      <c r="N263" s="168"/>
      <c r="O263" s="64"/>
      <c r="P263" s="64"/>
      <c r="Q263" s="64"/>
      <c r="R263" s="64"/>
      <c r="S263" s="64"/>
      <c r="T263" s="65"/>
      <c r="U263" s="34"/>
      <c r="V263" s="34"/>
      <c r="W263" s="34"/>
      <c r="X263" s="34"/>
      <c r="Y263" s="34"/>
      <c r="Z263" s="34"/>
      <c r="AA263" s="34"/>
      <c r="AB263" s="34"/>
      <c r="AC263" s="34"/>
      <c r="AD263" s="34"/>
      <c r="AE263" s="34"/>
      <c r="AT263" s="17" t="s">
        <v>123</v>
      </c>
      <c r="AU263" s="17" t="s">
        <v>82</v>
      </c>
    </row>
    <row r="264" spans="1:65" s="11" customFormat="1" ht="11.25">
      <c r="B264" s="169"/>
      <c r="C264" s="170"/>
      <c r="D264" s="164" t="s">
        <v>132</v>
      </c>
      <c r="E264" s="171" t="s">
        <v>19</v>
      </c>
      <c r="F264" s="172" t="s">
        <v>542</v>
      </c>
      <c r="G264" s="170"/>
      <c r="H264" s="173">
        <v>4.5940000000000003</v>
      </c>
      <c r="I264" s="174"/>
      <c r="J264" s="170"/>
      <c r="K264" s="170"/>
      <c r="L264" s="175"/>
      <c r="M264" s="176"/>
      <c r="N264" s="177"/>
      <c r="O264" s="177"/>
      <c r="P264" s="177"/>
      <c r="Q264" s="177"/>
      <c r="R264" s="177"/>
      <c r="S264" s="177"/>
      <c r="T264" s="178"/>
      <c r="AT264" s="179" t="s">
        <v>132</v>
      </c>
      <c r="AU264" s="179" t="s">
        <v>82</v>
      </c>
      <c r="AV264" s="11" t="s">
        <v>82</v>
      </c>
      <c r="AW264" s="11" t="s">
        <v>33</v>
      </c>
      <c r="AX264" s="11" t="s">
        <v>72</v>
      </c>
      <c r="AY264" s="179" t="s">
        <v>122</v>
      </c>
    </row>
    <row r="265" spans="1:65" s="13" customFormat="1" ht="11.25">
      <c r="B265" s="190"/>
      <c r="C265" s="191"/>
      <c r="D265" s="164" t="s">
        <v>132</v>
      </c>
      <c r="E265" s="192" t="s">
        <v>19</v>
      </c>
      <c r="F265" s="193" t="s">
        <v>138</v>
      </c>
      <c r="G265" s="191"/>
      <c r="H265" s="194">
        <v>4.5940000000000003</v>
      </c>
      <c r="I265" s="195"/>
      <c r="J265" s="191"/>
      <c r="K265" s="191"/>
      <c r="L265" s="196"/>
      <c r="M265" s="197"/>
      <c r="N265" s="198"/>
      <c r="O265" s="198"/>
      <c r="P265" s="198"/>
      <c r="Q265" s="198"/>
      <c r="R265" s="198"/>
      <c r="S265" s="198"/>
      <c r="T265" s="199"/>
      <c r="AT265" s="200" t="s">
        <v>132</v>
      </c>
      <c r="AU265" s="200" t="s">
        <v>82</v>
      </c>
      <c r="AV265" s="13" t="s">
        <v>121</v>
      </c>
      <c r="AW265" s="13" t="s">
        <v>33</v>
      </c>
      <c r="AX265" s="13" t="s">
        <v>80</v>
      </c>
      <c r="AY265" s="200" t="s">
        <v>122</v>
      </c>
    </row>
    <row r="266" spans="1:65" s="2" customFormat="1" ht="16.5" customHeight="1">
      <c r="A266" s="34"/>
      <c r="B266" s="35"/>
      <c r="C266" s="201" t="s">
        <v>369</v>
      </c>
      <c r="D266" s="201" t="s">
        <v>312</v>
      </c>
      <c r="E266" s="202" t="s">
        <v>523</v>
      </c>
      <c r="F266" s="203" t="s">
        <v>524</v>
      </c>
      <c r="G266" s="204" t="s">
        <v>119</v>
      </c>
      <c r="H266" s="205">
        <v>2</v>
      </c>
      <c r="I266" s="206"/>
      <c r="J266" s="207">
        <f>ROUND(I266*H266,2)</f>
        <v>0</v>
      </c>
      <c r="K266" s="203" t="s">
        <v>120</v>
      </c>
      <c r="L266" s="208"/>
      <c r="M266" s="209" t="s">
        <v>19</v>
      </c>
      <c r="N266" s="210" t="s">
        <v>43</v>
      </c>
      <c r="O266" s="64"/>
      <c r="P266" s="160">
        <f>O266*H266</f>
        <v>0</v>
      </c>
      <c r="Q266" s="160">
        <v>0</v>
      </c>
      <c r="R266" s="160">
        <f>Q266*H266</f>
        <v>0</v>
      </c>
      <c r="S266" s="160">
        <v>0</v>
      </c>
      <c r="T266" s="161">
        <f>S266*H266</f>
        <v>0</v>
      </c>
      <c r="U266" s="34"/>
      <c r="V266" s="34"/>
      <c r="W266" s="34"/>
      <c r="X266" s="34"/>
      <c r="Y266" s="34"/>
      <c r="Z266" s="34"/>
      <c r="AA266" s="34"/>
      <c r="AB266" s="34"/>
      <c r="AC266" s="34"/>
      <c r="AD266" s="34"/>
      <c r="AE266" s="34"/>
      <c r="AR266" s="162" t="s">
        <v>142</v>
      </c>
      <c r="AT266" s="162" t="s">
        <v>312</v>
      </c>
      <c r="AU266" s="162" t="s">
        <v>82</v>
      </c>
      <c r="AY266" s="17" t="s">
        <v>122</v>
      </c>
      <c r="BE266" s="163">
        <f>IF(N266="základní",J266,0)</f>
        <v>0</v>
      </c>
      <c r="BF266" s="163">
        <f>IF(N266="snížená",J266,0)</f>
        <v>0</v>
      </c>
      <c r="BG266" s="163">
        <f>IF(N266="zákl. přenesená",J266,0)</f>
        <v>0</v>
      </c>
      <c r="BH266" s="163">
        <f>IF(N266="sníž. přenesená",J266,0)</f>
        <v>0</v>
      </c>
      <c r="BI266" s="163">
        <f>IF(N266="nulová",J266,0)</f>
        <v>0</v>
      </c>
      <c r="BJ266" s="17" t="s">
        <v>80</v>
      </c>
      <c r="BK266" s="163">
        <f>ROUND(I266*H266,2)</f>
        <v>0</v>
      </c>
      <c r="BL266" s="17" t="s">
        <v>121</v>
      </c>
      <c r="BM266" s="162" t="s">
        <v>370</v>
      </c>
    </row>
    <row r="267" spans="1:65" s="2" customFormat="1" ht="11.25">
      <c r="A267" s="34"/>
      <c r="B267" s="35"/>
      <c r="C267" s="36"/>
      <c r="D267" s="164" t="s">
        <v>123</v>
      </c>
      <c r="E267" s="36"/>
      <c r="F267" s="165" t="s">
        <v>524</v>
      </c>
      <c r="G267" s="36"/>
      <c r="H267" s="36"/>
      <c r="I267" s="166"/>
      <c r="J267" s="36"/>
      <c r="K267" s="36"/>
      <c r="L267" s="39"/>
      <c r="M267" s="167"/>
      <c r="N267" s="168"/>
      <c r="O267" s="64"/>
      <c r="P267" s="64"/>
      <c r="Q267" s="64"/>
      <c r="R267" s="64"/>
      <c r="S267" s="64"/>
      <c r="T267" s="65"/>
      <c r="U267" s="34"/>
      <c r="V267" s="34"/>
      <c r="W267" s="34"/>
      <c r="X267" s="34"/>
      <c r="Y267" s="34"/>
      <c r="Z267" s="34"/>
      <c r="AA267" s="34"/>
      <c r="AB267" s="34"/>
      <c r="AC267" s="34"/>
      <c r="AD267" s="34"/>
      <c r="AE267" s="34"/>
      <c r="AT267" s="17" t="s">
        <v>123</v>
      </c>
      <c r="AU267" s="17" t="s">
        <v>82</v>
      </c>
    </row>
    <row r="268" spans="1:65" s="2" customFormat="1" ht="55.5" customHeight="1">
      <c r="A268" s="34"/>
      <c r="B268" s="35"/>
      <c r="C268" s="151" t="s">
        <v>263</v>
      </c>
      <c r="D268" s="151" t="s">
        <v>116</v>
      </c>
      <c r="E268" s="152" t="s">
        <v>151</v>
      </c>
      <c r="F268" s="153" t="s">
        <v>152</v>
      </c>
      <c r="G268" s="154" t="s">
        <v>141</v>
      </c>
      <c r="H268" s="155">
        <v>15.62</v>
      </c>
      <c r="I268" s="156"/>
      <c r="J268" s="157">
        <f>ROUND(I268*H268,2)</f>
        <v>0</v>
      </c>
      <c r="K268" s="153" t="s">
        <v>120</v>
      </c>
      <c r="L268" s="39"/>
      <c r="M268" s="158" t="s">
        <v>19</v>
      </c>
      <c r="N268" s="159" t="s">
        <v>43</v>
      </c>
      <c r="O268" s="64"/>
      <c r="P268" s="160">
        <f>O268*H268</f>
        <v>0</v>
      </c>
      <c r="Q268" s="160">
        <v>0</v>
      </c>
      <c r="R268" s="160">
        <f>Q268*H268</f>
        <v>0</v>
      </c>
      <c r="S268" s="160">
        <v>0</v>
      </c>
      <c r="T268" s="161">
        <f>S268*H268</f>
        <v>0</v>
      </c>
      <c r="U268" s="34"/>
      <c r="V268" s="34"/>
      <c r="W268" s="34"/>
      <c r="X268" s="34"/>
      <c r="Y268" s="34"/>
      <c r="Z268" s="34"/>
      <c r="AA268" s="34"/>
      <c r="AB268" s="34"/>
      <c r="AC268" s="34"/>
      <c r="AD268" s="34"/>
      <c r="AE268" s="34"/>
      <c r="AR268" s="162" t="s">
        <v>121</v>
      </c>
      <c r="AT268" s="162" t="s">
        <v>116</v>
      </c>
      <c r="AU268" s="162" t="s">
        <v>82</v>
      </c>
      <c r="AY268" s="17" t="s">
        <v>122</v>
      </c>
      <c r="BE268" s="163">
        <f>IF(N268="základní",J268,0)</f>
        <v>0</v>
      </c>
      <c r="BF268" s="163">
        <f>IF(N268="snížená",J268,0)</f>
        <v>0</v>
      </c>
      <c r="BG268" s="163">
        <f>IF(N268="zákl. přenesená",J268,0)</f>
        <v>0</v>
      </c>
      <c r="BH268" s="163">
        <f>IF(N268="sníž. přenesená",J268,0)</f>
        <v>0</v>
      </c>
      <c r="BI268" s="163">
        <f>IF(N268="nulová",J268,0)</f>
        <v>0</v>
      </c>
      <c r="BJ268" s="17" t="s">
        <v>80</v>
      </c>
      <c r="BK268" s="163">
        <f>ROUND(I268*H268,2)</f>
        <v>0</v>
      </c>
      <c r="BL268" s="17" t="s">
        <v>121</v>
      </c>
      <c r="BM268" s="162" t="s">
        <v>379</v>
      </c>
    </row>
    <row r="269" spans="1:65" s="2" customFormat="1" ht="29.25">
      <c r="A269" s="34"/>
      <c r="B269" s="35"/>
      <c r="C269" s="36"/>
      <c r="D269" s="164" t="s">
        <v>123</v>
      </c>
      <c r="E269" s="36"/>
      <c r="F269" s="165" t="s">
        <v>152</v>
      </c>
      <c r="G269" s="36"/>
      <c r="H269" s="36"/>
      <c r="I269" s="166"/>
      <c r="J269" s="36"/>
      <c r="K269" s="36"/>
      <c r="L269" s="39"/>
      <c r="M269" s="167"/>
      <c r="N269" s="168"/>
      <c r="O269" s="64"/>
      <c r="P269" s="64"/>
      <c r="Q269" s="64"/>
      <c r="R269" s="64"/>
      <c r="S269" s="64"/>
      <c r="T269" s="65"/>
      <c r="U269" s="34"/>
      <c r="V269" s="34"/>
      <c r="W269" s="34"/>
      <c r="X269" s="34"/>
      <c r="Y269" s="34"/>
      <c r="Z269" s="34"/>
      <c r="AA269" s="34"/>
      <c r="AB269" s="34"/>
      <c r="AC269" s="34"/>
      <c r="AD269" s="34"/>
      <c r="AE269" s="34"/>
      <c r="AT269" s="17" t="s">
        <v>123</v>
      </c>
      <c r="AU269" s="17" t="s">
        <v>82</v>
      </c>
    </row>
    <row r="270" spans="1:65" s="11" customFormat="1" ht="22.5">
      <c r="B270" s="169"/>
      <c r="C270" s="170"/>
      <c r="D270" s="164" t="s">
        <v>132</v>
      </c>
      <c r="E270" s="171" t="s">
        <v>19</v>
      </c>
      <c r="F270" s="172" t="s">
        <v>543</v>
      </c>
      <c r="G270" s="170"/>
      <c r="H270" s="173">
        <v>15.62</v>
      </c>
      <c r="I270" s="174"/>
      <c r="J270" s="170"/>
      <c r="K270" s="170"/>
      <c r="L270" s="175"/>
      <c r="M270" s="176"/>
      <c r="N270" s="177"/>
      <c r="O270" s="177"/>
      <c r="P270" s="177"/>
      <c r="Q270" s="177"/>
      <c r="R270" s="177"/>
      <c r="S270" s="177"/>
      <c r="T270" s="178"/>
      <c r="AT270" s="179" t="s">
        <v>132</v>
      </c>
      <c r="AU270" s="179" t="s">
        <v>82</v>
      </c>
      <c r="AV270" s="11" t="s">
        <v>82</v>
      </c>
      <c r="AW270" s="11" t="s">
        <v>33</v>
      </c>
      <c r="AX270" s="11" t="s">
        <v>72</v>
      </c>
      <c r="AY270" s="179" t="s">
        <v>122</v>
      </c>
    </row>
    <row r="271" spans="1:65" s="13" customFormat="1" ht="11.25">
      <c r="B271" s="190"/>
      <c r="C271" s="191"/>
      <c r="D271" s="164" t="s">
        <v>132</v>
      </c>
      <c r="E271" s="192" t="s">
        <v>19</v>
      </c>
      <c r="F271" s="193" t="s">
        <v>138</v>
      </c>
      <c r="G271" s="191"/>
      <c r="H271" s="194">
        <v>15.62</v>
      </c>
      <c r="I271" s="195"/>
      <c r="J271" s="191"/>
      <c r="K271" s="191"/>
      <c r="L271" s="196"/>
      <c r="M271" s="197"/>
      <c r="N271" s="198"/>
      <c r="O271" s="198"/>
      <c r="P271" s="198"/>
      <c r="Q271" s="198"/>
      <c r="R271" s="198"/>
      <c r="S271" s="198"/>
      <c r="T271" s="199"/>
      <c r="AT271" s="200" t="s">
        <v>132</v>
      </c>
      <c r="AU271" s="200" t="s">
        <v>82</v>
      </c>
      <c r="AV271" s="13" t="s">
        <v>121</v>
      </c>
      <c r="AW271" s="13" t="s">
        <v>33</v>
      </c>
      <c r="AX271" s="13" t="s">
        <v>80</v>
      </c>
      <c r="AY271" s="200" t="s">
        <v>122</v>
      </c>
    </row>
    <row r="272" spans="1:65" s="2" customFormat="1" ht="24.2" customHeight="1">
      <c r="A272" s="34"/>
      <c r="B272" s="35"/>
      <c r="C272" s="151" t="s">
        <v>381</v>
      </c>
      <c r="D272" s="151" t="s">
        <v>116</v>
      </c>
      <c r="E272" s="152" t="s">
        <v>526</v>
      </c>
      <c r="F272" s="153" t="s">
        <v>527</v>
      </c>
      <c r="G272" s="154" t="s">
        <v>175</v>
      </c>
      <c r="H272" s="155">
        <v>14</v>
      </c>
      <c r="I272" s="156"/>
      <c r="J272" s="157">
        <f>ROUND(I272*H272,2)</f>
        <v>0</v>
      </c>
      <c r="K272" s="153" t="s">
        <v>19</v>
      </c>
      <c r="L272" s="39"/>
      <c r="M272" s="158" t="s">
        <v>19</v>
      </c>
      <c r="N272" s="159" t="s">
        <v>43</v>
      </c>
      <c r="O272" s="64"/>
      <c r="P272" s="160">
        <f>O272*H272</f>
        <v>0</v>
      </c>
      <c r="Q272" s="160">
        <v>0</v>
      </c>
      <c r="R272" s="160">
        <f>Q272*H272</f>
        <v>0</v>
      </c>
      <c r="S272" s="160">
        <v>0</v>
      </c>
      <c r="T272" s="161">
        <f>S272*H272</f>
        <v>0</v>
      </c>
      <c r="U272" s="34"/>
      <c r="V272" s="34"/>
      <c r="W272" s="34"/>
      <c r="X272" s="34"/>
      <c r="Y272" s="34"/>
      <c r="Z272" s="34"/>
      <c r="AA272" s="34"/>
      <c r="AB272" s="34"/>
      <c r="AC272" s="34"/>
      <c r="AD272" s="34"/>
      <c r="AE272" s="34"/>
      <c r="AR272" s="162" t="s">
        <v>121</v>
      </c>
      <c r="AT272" s="162" t="s">
        <v>116</v>
      </c>
      <c r="AU272" s="162" t="s">
        <v>82</v>
      </c>
      <c r="AY272" s="17" t="s">
        <v>122</v>
      </c>
      <c r="BE272" s="163">
        <f>IF(N272="základní",J272,0)</f>
        <v>0</v>
      </c>
      <c r="BF272" s="163">
        <f>IF(N272="snížená",J272,0)</f>
        <v>0</v>
      </c>
      <c r="BG272" s="163">
        <f>IF(N272="zákl. přenesená",J272,0)</f>
        <v>0</v>
      </c>
      <c r="BH272" s="163">
        <f>IF(N272="sníž. přenesená",J272,0)</f>
        <v>0</v>
      </c>
      <c r="BI272" s="163">
        <f>IF(N272="nulová",J272,0)</f>
        <v>0</v>
      </c>
      <c r="BJ272" s="17" t="s">
        <v>80</v>
      </c>
      <c r="BK272" s="163">
        <f>ROUND(I272*H272,2)</f>
        <v>0</v>
      </c>
      <c r="BL272" s="17" t="s">
        <v>121</v>
      </c>
      <c r="BM272" s="162" t="s">
        <v>382</v>
      </c>
    </row>
    <row r="273" spans="1:65" s="2" customFormat="1" ht="19.5">
      <c r="A273" s="34"/>
      <c r="B273" s="35"/>
      <c r="C273" s="36"/>
      <c r="D273" s="164" t="s">
        <v>123</v>
      </c>
      <c r="E273" s="36"/>
      <c r="F273" s="165" t="s">
        <v>527</v>
      </c>
      <c r="G273" s="36"/>
      <c r="H273" s="36"/>
      <c r="I273" s="166"/>
      <c r="J273" s="36"/>
      <c r="K273" s="36"/>
      <c r="L273" s="39"/>
      <c r="M273" s="167"/>
      <c r="N273" s="168"/>
      <c r="O273" s="64"/>
      <c r="P273" s="64"/>
      <c r="Q273" s="64"/>
      <c r="R273" s="64"/>
      <c r="S273" s="64"/>
      <c r="T273" s="65"/>
      <c r="U273" s="34"/>
      <c r="V273" s="34"/>
      <c r="W273" s="34"/>
      <c r="X273" s="34"/>
      <c r="Y273" s="34"/>
      <c r="Z273" s="34"/>
      <c r="AA273" s="34"/>
      <c r="AB273" s="34"/>
      <c r="AC273" s="34"/>
      <c r="AD273" s="34"/>
      <c r="AE273" s="34"/>
      <c r="AT273" s="17" t="s">
        <v>123</v>
      </c>
      <c r="AU273" s="17" t="s">
        <v>82</v>
      </c>
    </row>
    <row r="274" spans="1:65" s="11" customFormat="1" ht="11.25">
      <c r="B274" s="169"/>
      <c r="C274" s="170"/>
      <c r="D274" s="164" t="s">
        <v>132</v>
      </c>
      <c r="E274" s="171" t="s">
        <v>19</v>
      </c>
      <c r="F274" s="172" t="s">
        <v>544</v>
      </c>
      <c r="G274" s="170"/>
      <c r="H274" s="173">
        <v>14</v>
      </c>
      <c r="I274" s="174"/>
      <c r="J274" s="170"/>
      <c r="K274" s="170"/>
      <c r="L274" s="175"/>
      <c r="M274" s="176"/>
      <c r="N274" s="177"/>
      <c r="O274" s="177"/>
      <c r="P274" s="177"/>
      <c r="Q274" s="177"/>
      <c r="R274" s="177"/>
      <c r="S274" s="177"/>
      <c r="T274" s="178"/>
      <c r="AT274" s="179" t="s">
        <v>132</v>
      </c>
      <c r="AU274" s="179" t="s">
        <v>82</v>
      </c>
      <c r="AV274" s="11" t="s">
        <v>82</v>
      </c>
      <c r="AW274" s="11" t="s">
        <v>33</v>
      </c>
      <c r="AX274" s="11" t="s">
        <v>72</v>
      </c>
      <c r="AY274" s="179" t="s">
        <v>122</v>
      </c>
    </row>
    <row r="275" spans="1:65" s="13" customFormat="1" ht="11.25">
      <c r="B275" s="190"/>
      <c r="C275" s="191"/>
      <c r="D275" s="164" t="s">
        <v>132</v>
      </c>
      <c r="E275" s="192" t="s">
        <v>19</v>
      </c>
      <c r="F275" s="193" t="s">
        <v>138</v>
      </c>
      <c r="G275" s="191"/>
      <c r="H275" s="194">
        <v>14</v>
      </c>
      <c r="I275" s="195"/>
      <c r="J275" s="191"/>
      <c r="K275" s="191"/>
      <c r="L275" s="196"/>
      <c r="M275" s="197"/>
      <c r="N275" s="198"/>
      <c r="O275" s="198"/>
      <c r="P275" s="198"/>
      <c r="Q275" s="198"/>
      <c r="R275" s="198"/>
      <c r="S275" s="198"/>
      <c r="T275" s="199"/>
      <c r="AT275" s="200" t="s">
        <v>132</v>
      </c>
      <c r="AU275" s="200" t="s">
        <v>82</v>
      </c>
      <c r="AV275" s="13" t="s">
        <v>121</v>
      </c>
      <c r="AW275" s="13" t="s">
        <v>33</v>
      </c>
      <c r="AX275" s="13" t="s">
        <v>80</v>
      </c>
      <c r="AY275" s="200" t="s">
        <v>122</v>
      </c>
    </row>
    <row r="276" spans="1:65" s="2" customFormat="1" ht="24.2" customHeight="1">
      <c r="A276" s="34"/>
      <c r="B276" s="35"/>
      <c r="C276" s="151" t="s">
        <v>268</v>
      </c>
      <c r="D276" s="151" t="s">
        <v>116</v>
      </c>
      <c r="E276" s="152" t="s">
        <v>529</v>
      </c>
      <c r="F276" s="153" t="s">
        <v>530</v>
      </c>
      <c r="G276" s="154" t="s">
        <v>175</v>
      </c>
      <c r="H276" s="155">
        <v>14</v>
      </c>
      <c r="I276" s="156"/>
      <c r="J276" s="157">
        <f>ROUND(I276*H276,2)</f>
        <v>0</v>
      </c>
      <c r="K276" s="153" t="s">
        <v>19</v>
      </c>
      <c r="L276" s="39"/>
      <c r="M276" s="158" t="s">
        <v>19</v>
      </c>
      <c r="N276" s="159" t="s">
        <v>43</v>
      </c>
      <c r="O276" s="64"/>
      <c r="P276" s="160">
        <f>O276*H276</f>
        <v>0</v>
      </c>
      <c r="Q276" s="160">
        <v>0</v>
      </c>
      <c r="R276" s="160">
        <f>Q276*H276</f>
        <v>0</v>
      </c>
      <c r="S276" s="160">
        <v>0</v>
      </c>
      <c r="T276" s="161">
        <f>S276*H276</f>
        <v>0</v>
      </c>
      <c r="U276" s="34"/>
      <c r="V276" s="34"/>
      <c r="W276" s="34"/>
      <c r="X276" s="34"/>
      <c r="Y276" s="34"/>
      <c r="Z276" s="34"/>
      <c r="AA276" s="34"/>
      <c r="AB276" s="34"/>
      <c r="AC276" s="34"/>
      <c r="AD276" s="34"/>
      <c r="AE276" s="34"/>
      <c r="AR276" s="162" t="s">
        <v>121</v>
      </c>
      <c r="AT276" s="162" t="s">
        <v>116</v>
      </c>
      <c r="AU276" s="162" t="s">
        <v>82</v>
      </c>
      <c r="AY276" s="17" t="s">
        <v>122</v>
      </c>
      <c r="BE276" s="163">
        <f>IF(N276="základní",J276,0)</f>
        <v>0</v>
      </c>
      <c r="BF276" s="163">
        <f>IF(N276="snížená",J276,0)</f>
        <v>0</v>
      </c>
      <c r="BG276" s="163">
        <f>IF(N276="zákl. přenesená",J276,0)</f>
        <v>0</v>
      </c>
      <c r="BH276" s="163">
        <f>IF(N276="sníž. přenesená",J276,0)</f>
        <v>0</v>
      </c>
      <c r="BI276" s="163">
        <f>IF(N276="nulová",J276,0)</f>
        <v>0</v>
      </c>
      <c r="BJ276" s="17" t="s">
        <v>80</v>
      </c>
      <c r="BK276" s="163">
        <f>ROUND(I276*H276,2)</f>
        <v>0</v>
      </c>
      <c r="BL276" s="17" t="s">
        <v>121</v>
      </c>
      <c r="BM276" s="162" t="s">
        <v>388</v>
      </c>
    </row>
    <row r="277" spans="1:65" s="2" customFormat="1" ht="19.5">
      <c r="A277" s="34"/>
      <c r="B277" s="35"/>
      <c r="C277" s="36"/>
      <c r="D277" s="164" t="s">
        <v>123</v>
      </c>
      <c r="E277" s="36"/>
      <c r="F277" s="165" t="s">
        <v>530</v>
      </c>
      <c r="G277" s="36"/>
      <c r="H277" s="36"/>
      <c r="I277" s="166"/>
      <c r="J277" s="36"/>
      <c r="K277" s="36"/>
      <c r="L277" s="39"/>
      <c r="M277" s="167"/>
      <c r="N277" s="168"/>
      <c r="O277" s="64"/>
      <c r="P277" s="64"/>
      <c r="Q277" s="64"/>
      <c r="R277" s="64"/>
      <c r="S277" s="64"/>
      <c r="T277" s="65"/>
      <c r="U277" s="34"/>
      <c r="V277" s="34"/>
      <c r="W277" s="34"/>
      <c r="X277" s="34"/>
      <c r="Y277" s="34"/>
      <c r="Z277" s="34"/>
      <c r="AA277" s="34"/>
      <c r="AB277" s="34"/>
      <c r="AC277" s="34"/>
      <c r="AD277" s="34"/>
      <c r="AE277" s="34"/>
      <c r="AT277" s="17" t="s">
        <v>123</v>
      </c>
      <c r="AU277" s="17" t="s">
        <v>82</v>
      </c>
    </row>
    <row r="278" spans="1:65" s="11" customFormat="1" ht="11.25">
      <c r="B278" s="169"/>
      <c r="C278" s="170"/>
      <c r="D278" s="164" t="s">
        <v>132</v>
      </c>
      <c r="E278" s="171" t="s">
        <v>19</v>
      </c>
      <c r="F278" s="172" t="s">
        <v>544</v>
      </c>
      <c r="G278" s="170"/>
      <c r="H278" s="173">
        <v>14</v>
      </c>
      <c r="I278" s="174"/>
      <c r="J278" s="170"/>
      <c r="K278" s="170"/>
      <c r="L278" s="175"/>
      <c r="M278" s="176"/>
      <c r="N278" s="177"/>
      <c r="O278" s="177"/>
      <c r="P278" s="177"/>
      <c r="Q278" s="177"/>
      <c r="R278" s="177"/>
      <c r="S278" s="177"/>
      <c r="T278" s="178"/>
      <c r="AT278" s="179" t="s">
        <v>132</v>
      </c>
      <c r="AU278" s="179" t="s">
        <v>82</v>
      </c>
      <c r="AV278" s="11" t="s">
        <v>82</v>
      </c>
      <c r="AW278" s="11" t="s">
        <v>33</v>
      </c>
      <c r="AX278" s="11" t="s">
        <v>72</v>
      </c>
      <c r="AY278" s="179" t="s">
        <v>122</v>
      </c>
    </row>
    <row r="279" spans="1:65" s="13" customFormat="1" ht="11.25">
      <c r="B279" s="190"/>
      <c r="C279" s="191"/>
      <c r="D279" s="164" t="s">
        <v>132</v>
      </c>
      <c r="E279" s="192" t="s">
        <v>19</v>
      </c>
      <c r="F279" s="193" t="s">
        <v>138</v>
      </c>
      <c r="G279" s="191"/>
      <c r="H279" s="194">
        <v>14</v>
      </c>
      <c r="I279" s="195"/>
      <c r="J279" s="191"/>
      <c r="K279" s="191"/>
      <c r="L279" s="196"/>
      <c r="M279" s="197"/>
      <c r="N279" s="198"/>
      <c r="O279" s="198"/>
      <c r="P279" s="198"/>
      <c r="Q279" s="198"/>
      <c r="R279" s="198"/>
      <c r="S279" s="198"/>
      <c r="T279" s="199"/>
      <c r="AT279" s="200" t="s">
        <v>132</v>
      </c>
      <c r="AU279" s="200" t="s">
        <v>82</v>
      </c>
      <c r="AV279" s="13" t="s">
        <v>121</v>
      </c>
      <c r="AW279" s="13" t="s">
        <v>33</v>
      </c>
      <c r="AX279" s="13" t="s">
        <v>80</v>
      </c>
      <c r="AY279" s="200" t="s">
        <v>122</v>
      </c>
    </row>
    <row r="280" spans="1:65" s="14" customFormat="1" ht="22.9" customHeight="1">
      <c r="B280" s="211"/>
      <c r="C280" s="212"/>
      <c r="D280" s="213" t="s">
        <v>71</v>
      </c>
      <c r="E280" s="235" t="s">
        <v>545</v>
      </c>
      <c r="F280" s="235" t="s">
        <v>546</v>
      </c>
      <c r="G280" s="212"/>
      <c r="H280" s="212"/>
      <c r="I280" s="215"/>
      <c r="J280" s="236">
        <f>BK280</f>
        <v>0</v>
      </c>
      <c r="K280" s="212"/>
      <c r="L280" s="217"/>
      <c r="M280" s="218"/>
      <c r="N280" s="219"/>
      <c r="O280" s="219"/>
      <c r="P280" s="220">
        <f>SUM(P281:P336)</f>
        <v>0</v>
      </c>
      <c r="Q280" s="219"/>
      <c r="R280" s="220">
        <f>SUM(R281:R336)</f>
        <v>0</v>
      </c>
      <c r="S280" s="219"/>
      <c r="T280" s="221">
        <f>SUM(T281:T336)</f>
        <v>0</v>
      </c>
      <c r="AR280" s="222" t="s">
        <v>80</v>
      </c>
      <c r="AT280" s="223" t="s">
        <v>71</v>
      </c>
      <c r="AU280" s="223" t="s">
        <v>80</v>
      </c>
      <c r="AY280" s="222" t="s">
        <v>122</v>
      </c>
      <c r="BK280" s="224">
        <f>SUM(BK281:BK336)</f>
        <v>0</v>
      </c>
    </row>
    <row r="281" spans="1:65" s="2" customFormat="1" ht="21.75" customHeight="1">
      <c r="A281" s="34"/>
      <c r="B281" s="35"/>
      <c r="C281" s="151" t="s">
        <v>391</v>
      </c>
      <c r="D281" s="151" t="s">
        <v>116</v>
      </c>
      <c r="E281" s="152" t="s">
        <v>547</v>
      </c>
      <c r="F281" s="153" t="s">
        <v>548</v>
      </c>
      <c r="G281" s="154" t="s">
        <v>175</v>
      </c>
      <c r="H281" s="155">
        <v>11</v>
      </c>
      <c r="I281" s="156"/>
      <c r="J281" s="157">
        <f>ROUND(I281*H281,2)</f>
        <v>0</v>
      </c>
      <c r="K281" s="153" t="s">
        <v>120</v>
      </c>
      <c r="L281" s="39"/>
      <c r="M281" s="158" t="s">
        <v>19</v>
      </c>
      <c r="N281" s="159" t="s">
        <v>43</v>
      </c>
      <c r="O281" s="64"/>
      <c r="P281" s="160">
        <f>O281*H281</f>
        <v>0</v>
      </c>
      <c r="Q281" s="160">
        <v>0</v>
      </c>
      <c r="R281" s="160">
        <f>Q281*H281</f>
        <v>0</v>
      </c>
      <c r="S281" s="160">
        <v>0</v>
      </c>
      <c r="T281" s="161">
        <f>S281*H281</f>
        <v>0</v>
      </c>
      <c r="U281" s="34"/>
      <c r="V281" s="34"/>
      <c r="W281" s="34"/>
      <c r="X281" s="34"/>
      <c r="Y281" s="34"/>
      <c r="Z281" s="34"/>
      <c r="AA281" s="34"/>
      <c r="AB281" s="34"/>
      <c r="AC281" s="34"/>
      <c r="AD281" s="34"/>
      <c r="AE281" s="34"/>
      <c r="AR281" s="162" t="s">
        <v>121</v>
      </c>
      <c r="AT281" s="162" t="s">
        <v>116</v>
      </c>
      <c r="AU281" s="162" t="s">
        <v>82</v>
      </c>
      <c r="AY281" s="17" t="s">
        <v>122</v>
      </c>
      <c r="BE281" s="163">
        <f>IF(N281="základní",J281,0)</f>
        <v>0</v>
      </c>
      <c r="BF281" s="163">
        <f>IF(N281="snížená",J281,0)</f>
        <v>0</v>
      </c>
      <c r="BG281" s="163">
        <f>IF(N281="zákl. přenesená",J281,0)</f>
        <v>0</v>
      </c>
      <c r="BH281" s="163">
        <f>IF(N281="sníž. přenesená",J281,0)</f>
        <v>0</v>
      </c>
      <c r="BI281" s="163">
        <f>IF(N281="nulová",J281,0)</f>
        <v>0</v>
      </c>
      <c r="BJ281" s="17" t="s">
        <v>80</v>
      </c>
      <c r="BK281" s="163">
        <f>ROUND(I281*H281,2)</f>
        <v>0</v>
      </c>
      <c r="BL281" s="17" t="s">
        <v>121</v>
      </c>
      <c r="BM281" s="162" t="s">
        <v>392</v>
      </c>
    </row>
    <row r="282" spans="1:65" s="2" customFormat="1" ht="11.25">
      <c r="A282" s="34"/>
      <c r="B282" s="35"/>
      <c r="C282" s="36"/>
      <c r="D282" s="164" t="s">
        <v>123</v>
      </c>
      <c r="E282" s="36"/>
      <c r="F282" s="165" t="s">
        <v>548</v>
      </c>
      <c r="G282" s="36"/>
      <c r="H282" s="36"/>
      <c r="I282" s="166"/>
      <c r="J282" s="36"/>
      <c r="K282" s="36"/>
      <c r="L282" s="39"/>
      <c r="M282" s="167"/>
      <c r="N282" s="168"/>
      <c r="O282" s="64"/>
      <c r="P282" s="64"/>
      <c r="Q282" s="64"/>
      <c r="R282" s="64"/>
      <c r="S282" s="64"/>
      <c r="T282" s="65"/>
      <c r="U282" s="34"/>
      <c r="V282" s="34"/>
      <c r="W282" s="34"/>
      <c r="X282" s="34"/>
      <c r="Y282" s="34"/>
      <c r="Z282" s="34"/>
      <c r="AA282" s="34"/>
      <c r="AB282" s="34"/>
      <c r="AC282" s="34"/>
      <c r="AD282" s="34"/>
      <c r="AE282" s="34"/>
      <c r="AT282" s="17" t="s">
        <v>123</v>
      </c>
      <c r="AU282" s="17" t="s">
        <v>82</v>
      </c>
    </row>
    <row r="283" spans="1:65" s="11" customFormat="1" ht="11.25">
      <c r="B283" s="169"/>
      <c r="C283" s="170"/>
      <c r="D283" s="164" t="s">
        <v>132</v>
      </c>
      <c r="E283" s="171" t="s">
        <v>19</v>
      </c>
      <c r="F283" s="172" t="s">
        <v>549</v>
      </c>
      <c r="G283" s="170"/>
      <c r="H283" s="173">
        <v>11</v>
      </c>
      <c r="I283" s="174"/>
      <c r="J283" s="170"/>
      <c r="K283" s="170"/>
      <c r="L283" s="175"/>
      <c r="M283" s="176"/>
      <c r="N283" s="177"/>
      <c r="O283" s="177"/>
      <c r="P283" s="177"/>
      <c r="Q283" s="177"/>
      <c r="R283" s="177"/>
      <c r="S283" s="177"/>
      <c r="T283" s="178"/>
      <c r="AT283" s="179" t="s">
        <v>132</v>
      </c>
      <c r="AU283" s="179" t="s">
        <v>82</v>
      </c>
      <c r="AV283" s="11" t="s">
        <v>82</v>
      </c>
      <c r="AW283" s="11" t="s">
        <v>33</v>
      </c>
      <c r="AX283" s="11" t="s">
        <v>72</v>
      </c>
      <c r="AY283" s="179" t="s">
        <v>122</v>
      </c>
    </row>
    <row r="284" spans="1:65" s="13" customFormat="1" ht="11.25">
      <c r="B284" s="190"/>
      <c r="C284" s="191"/>
      <c r="D284" s="164" t="s">
        <v>132</v>
      </c>
      <c r="E284" s="192" t="s">
        <v>19</v>
      </c>
      <c r="F284" s="193" t="s">
        <v>138</v>
      </c>
      <c r="G284" s="191"/>
      <c r="H284" s="194">
        <v>11</v>
      </c>
      <c r="I284" s="195"/>
      <c r="J284" s="191"/>
      <c r="K284" s="191"/>
      <c r="L284" s="196"/>
      <c r="M284" s="197"/>
      <c r="N284" s="198"/>
      <c r="O284" s="198"/>
      <c r="P284" s="198"/>
      <c r="Q284" s="198"/>
      <c r="R284" s="198"/>
      <c r="S284" s="198"/>
      <c r="T284" s="199"/>
      <c r="AT284" s="200" t="s">
        <v>132</v>
      </c>
      <c r="AU284" s="200" t="s">
        <v>82</v>
      </c>
      <c r="AV284" s="13" t="s">
        <v>121</v>
      </c>
      <c r="AW284" s="13" t="s">
        <v>33</v>
      </c>
      <c r="AX284" s="13" t="s">
        <v>80</v>
      </c>
      <c r="AY284" s="200" t="s">
        <v>122</v>
      </c>
    </row>
    <row r="285" spans="1:65" s="2" customFormat="1" ht="24.2" customHeight="1">
      <c r="A285" s="34"/>
      <c r="B285" s="35"/>
      <c r="C285" s="151" t="s">
        <v>272</v>
      </c>
      <c r="D285" s="151" t="s">
        <v>116</v>
      </c>
      <c r="E285" s="152" t="s">
        <v>550</v>
      </c>
      <c r="F285" s="153" t="s">
        <v>551</v>
      </c>
      <c r="G285" s="154" t="s">
        <v>130</v>
      </c>
      <c r="H285" s="155">
        <v>28.875</v>
      </c>
      <c r="I285" s="156"/>
      <c r="J285" s="157">
        <f>ROUND(I285*H285,2)</f>
        <v>0</v>
      </c>
      <c r="K285" s="153" t="s">
        <v>120</v>
      </c>
      <c r="L285" s="39"/>
      <c r="M285" s="158" t="s">
        <v>19</v>
      </c>
      <c r="N285" s="159" t="s">
        <v>43</v>
      </c>
      <c r="O285" s="64"/>
      <c r="P285" s="160">
        <f>O285*H285</f>
        <v>0</v>
      </c>
      <c r="Q285" s="160">
        <v>0</v>
      </c>
      <c r="R285" s="160">
        <f>Q285*H285</f>
        <v>0</v>
      </c>
      <c r="S285" s="160">
        <v>0</v>
      </c>
      <c r="T285" s="161">
        <f>S285*H285</f>
        <v>0</v>
      </c>
      <c r="U285" s="34"/>
      <c r="V285" s="34"/>
      <c r="W285" s="34"/>
      <c r="X285" s="34"/>
      <c r="Y285" s="34"/>
      <c r="Z285" s="34"/>
      <c r="AA285" s="34"/>
      <c r="AB285" s="34"/>
      <c r="AC285" s="34"/>
      <c r="AD285" s="34"/>
      <c r="AE285" s="34"/>
      <c r="AR285" s="162" t="s">
        <v>121</v>
      </c>
      <c r="AT285" s="162" t="s">
        <v>116</v>
      </c>
      <c r="AU285" s="162" t="s">
        <v>82</v>
      </c>
      <c r="AY285" s="17" t="s">
        <v>122</v>
      </c>
      <c r="BE285" s="163">
        <f>IF(N285="základní",J285,0)</f>
        <v>0</v>
      </c>
      <c r="BF285" s="163">
        <f>IF(N285="snížená",J285,0)</f>
        <v>0</v>
      </c>
      <c r="BG285" s="163">
        <f>IF(N285="zákl. přenesená",J285,0)</f>
        <v>0</v>
      </c>
      <c r="BH285" s="163">
        <f>IF(N285="sníž. přenesená",J285,0)</f>
        <v>0</v>
      </c>
      <c r="BI285" s="163">
        <f>IF(N285="nulová",J285,0)</f>
        <v>0</v>
      </c>
      <c r="BJ285" s="17" t="s">
        <v>80</v>
      </c>
      <c r="BK285" s="163">
        <f>ROUND(I285*H285,2)</f>
        <v>0</v>
      </c>
      <c r="BL285" s="17" t="s">
        <v>121</v>
      </c>
      <c r="BM285" s="162" t="s">
        <v>397</v>
      </c>
    </row>
    <row r="286" spans="1:65" s="2" customFormat="1" ht="19.5">
      <c r="A286" s="34"/>
      <c r="B286" s="35"/>
      <c r="C286" s="36"/>
      <c r="D286" s="164" t="s">
        <v>123</v>
      </c>
      <c r="E286" s="36"/>
      <c r="F286" s="165" t="s">
        <v>551</v>
      </c>
      <c r="G286" s="36"/>
      <c r="H286" s="36"/>
      <c r="I286" s="166"/>
      <c r="J286" s="36"/>
      <c r="K286" s="36"/>
      <c r="L286" s="39"/>
      <c r="M286" s="167"/>
      <c r="N286" s="168"/>
      <c r="O286" s="64"/>
      <c r="P286" s="64"/>
      <c r="Q286" s="64"/>
      <c r="R286" s="64"/>
      <c r="S286" s="64"/>
      <c r="T286" s="65"/>
      <c r="U286" s="34"/>
      <c r="V286" s="34"/>
      <c r="W286" s="34"/>
      <c r="X286" s="34"/>
      <c r="Y286" s="34"/>
      <c r="Z286" s="34"/>
      <c r="AA286" s="34"/>
      <c r="AB286" s="34"/>
      <c r="AC286" s="34"/>
      <c r="AD286" s="34"/>
      <c r="AE286" s="34"/>
      <c r="AT286" s="17" t="s">
        <v>123</v>
      </c>
      <c r="AU286" s="17" t="s">
        <v>82</v>
      </c>
    </row>
    <row r="287" spans="1:65" s="11" customFormat="1" ht="11.25">
      <c r="B287" s="169"/>
      <c r="C287" s="170"/>
      <c r="D287" s="164" t="s">
        <v>132</v>
      </c>
      <c r="E287" s="171" t="s">
        <v>19</v>
      </c>
      <c r="F287" s="172" t="s">
        <v>552</v>
      </c>
      <c r="G287" s="170"/>
      <c r="H287" s="173">
        <v>28.875</v>
      </c>
      <c r="I287" s="174"/>
      <c r="J287" s="170"/>
      <c r="K287" s="170"/>
      <c r="L287" s="175"/>
      <c r="M287" s="176"/>
      <c r="N287" s="177"/>
      <c r="O287" s="177"/>
      <c r="P287" s="177"/>
      <c r="Q287" s="177"/>
      <c r="R287" s="177"/>
      <c r="S287" s="177"/>
      <c r="T287" s="178"/>
      <c r="AT287" s="179" t="s">
        <v>132</v>
      </c>
      <c r="AU287" s="179" t="s">
        <v>82</v>
      </c>
      <c r="AV287" s="11" t="s">
        <v>82</v>
      </c>
      <c r="AW287" s="11" t="s">
        <v>33</v>
      </c>
      <c r="AX287" s="11" t="s">
        <v>72</v>
      </c>
      <c r="AY287" s="179" t="s">
        <v>122</v>
      </c>
    </row>
    <row r="288" spans="1:65" s="13" customFormat="1" ht="11.25">
      <c r="B288" s="190"/>
      <c r="C288" s="191"/>
      <c r="D288" s="164" t="s">
        <v>132</v>
      </c>
      <c r="E288" s="192" t="s">
        <v>19</v>
      </c>
      <c r="F288" s="193" t="s">
        <v>138</v>
      </c>
      <c r="G288" s="191"/>
      <c r="H288" s="194">
        <v>28.875</v>
      </c>
      <c r="I288" s="195"/>
      <c r="J288" s="191"/>
      <c r="K288" s="191"/>
      <c r="L288" s="196"/>
      <c r="M288" s="197"/>
      <c r="N288" s="198"/>
      <c r="O288" s="198"/>
      <c r="P288" s="198"/>
      <c r="Q288" s="198"/>
      <c r="R288" s="198"/>
      <c r="S288" s="198"/>
      <c r="T288" s="199"/>
      <c r="AT288" s="200" t="s">
        <v>132</v>
      </c>
      <c r="AU288" s="200" t="s">
        <v>82</v>
      </c>
      <c r="AV288" s="13" t="s">
        <v>121</v>
      </c>
      <c r="AW288" s="13" t="s">
        <v>33</v>
      </c>
      <c r="AX288" s="13" t="s">
        <v>80</v>
      </c>
      <c r="AY288" s="200" t="s">
        <v>122</v>
      </c>
    </row>
    <row r="289" spans="1:65" s="2" customFormat="1" ht="55.5" customHeight="1">
      <c r="A289" s="34"/>
      <c r="B289" s="35"/>
      <c r="C289" s="151" t="s">
        <v>401</v>
      </c>
      <c r="D289" s="151" t="s">
        <v>116</v>
      </c>
      <c r="E289" s="152" t="s">
        <v>151</v>
      </c>
      <c r="F289" s="153" t="s">
        <v>152</v>
      </c>
      <c r="G289" s="154" t="s">
        <v>141</v>
      </c>
      <c r="H289" s="155">
        <v>10.798999999999999</v>
      </c>
      <c r="I289" s="156"/>
      <c r="J289" s="157">
        <f>ROUND(I289*H289,2)</f>
        <v>0</v>
      </c>
      <c r="K289" s="153" t="s">
        <v>120</v>
      </c>
      <c r="L289" s="39"/>
      <c r="M289" s="158" t="s">
        <v>19</v>
      </c>
      <c r="N289" s="159" t="s">
        <v>43</v>
      </c>
      <c r="O289" s="64"/>
      <c r="P289" s="160">
        <f>O289*H289</f>
        <v>0</v>
      </c>
      <c r="Q289" s="160">
        <v>0</v>
      </c>
      <c r="R289" s="160">
        <f>Q289*H289</f>
        <v>0</v>
      </c>
      <c r="S289" s="160">
        <v>0</v>
      </c>
      <c r="T289" s="161">
        <f>S289*H289</f>
        <v>0</v>
      </c>
      <c r="U289" s="34"/>
      <c r="V289" s="34"/>
      <c r="W289" s="34"/>
      <c r="X289" s="34"/>
      <c r="Y289" s="34"/>
      <c r="Z289" s="34"/>
      <c r="AA289" s="34"/>
      <c r="AB289" s="34"/>
      <c r="AC289" s="34"/>
      <c r="AD289" s="34"/>
      <c r="AE289" s="34"/>
      <c r="AR289" s="162" t="s">
        <v>121</v>
      </c>
      <c r="AT289" s="162" t="s">
        <v>116</v>
      </c>
      <c r="AU289" s="162" t="s">
        <v>82</v>
      </c>
      <c r="AY289" s="17" t="s">
        <v>122</v>
      </c>
      <c r="BE289" s="163">
        <f>IF(N289="základní",J289,0)</f>
        <v>0</v>
      </c>
      <c r="BF289" s="163">
        <f>IF(N289="snížená",J289,0)</f>
        <v>0</v>
      </c>
      <c r="BG289" s="163">
        <f>IF(N289="zákl. přenesená",J289,0)</f>
        <v>0</v>
      </c>
      <c r="BH289" s="163">
        <f>IF(N289="sníž. přenesená",J289,0)</f>
        <v>0</v>
      </c>
      <c r="BI289" s="163">
        <f>IF(N289="nulová",J289,0)</f>
        <v>0</v>
      </c>
      <c r="BJ289" s="17" t="s">
        <v>80</v>
      </c>
      <c r="BK289" s="163">
        <f>ROUND(I289*H289,2)</f>
        <v>0</v>
      </c>
      <c r="BL289" s="17" t="s">
        <v>121</v>
      </c>
      <c r="BM289" s="162" t="s">
        <v>402</v>
      </c>
    </row>
    <row r="290" spans="1:65" s="2" customFormat="1" ht="29.25">
      <c r="A290" s="34"/>
      <c r="B290" s="35"/>
      <c r="C290" s="36"/>
      <c r="D290" s="164" t="s">
        <v>123</v>
      </c>
      <c r="E290" s="36"/>
      <c r="F290" s="165" t="s">
        <v>152</v>
      </c>
      <c r="G290" s="36"/>
      <c r="H290" s="36"/>
      <c r="I290" s="166"/>
      <c r="J290" s="36"/>
      <c r="K290" s="36"/>
      <c r="L290" s="39"/>
      <c r="M290" s="167"/>
      <c r="N290" s="168"/>
      <c r="O290" s="64"/>
      <c r="P290" s="64"/>
      <c r="Q290" s="64"/>
      <c r="R290" s="64"/>
      <c r="S290" s="64"/>
      <c r="T290" s="65"/>
      <c r="U290" s="34"/>
      <c r="V290" s="34"/>
      <c r="W290" s="34"/>
      <c r="X290" s="34"/>
      <c r="Y290" s="34"/>
      <c r="Z290" s="34"/>
      <c r="AA290" s="34"/>
      <c r="AB290" s="34"/>
      <c r="AC290" s="34"/>
      <c r="AD290" s="34"/>
      <c r="AE290" s="34"/>
      <c r="AT290" s="17" t="s">
        <v>123</v>
      </c>
      <c r="AU290" s="17" t="s">
        <v>82</v>
      </c>
    </row>
    <row r="291" spans="1:65" s="11" customFormat="1" ht="11.25">
      <c r="B291" s="169"/>
      <c r="C291" s="170"/>
      <c r="D291" s="164" t="s">
        <v>132</v>
      </c>
      <c r="E291" s="171" t="s">
        <v>19</v>
      </c>
      <c r="F291" s="172" t="s">
        <v>553</v>
      </c>
      <c r="G291" s="170"/>
      <c r="H291" s="173">
        <v>10.798999999999999</v>
      </c>
      <c r="I291" s="174"/>
      <c r="J291" s="170"/>
      <c r="K291" s="170"/>
      <c r="L291" s="175"/>
      <c r="M291" s="176"/>
      <c r="N291" s="177"/>
      <c r="O291" s="177"/>
      <c r="P291" s="177"/>
      <c r="Q291" s="177"/>
      <c r="R291" s="177"/>
      <c r="S291" s="177"/>
      <c r="T291" s="178"/>
      <c r="AT291" s="179" t="s">
        <v>132</v>
      </c>
      <c r="AU291" s="179" t="s">
        <v>82</v>
      </c>
      <c r="AV291" s="11" t="s">
        <v>82</v>
      </c>
      <c r="AW291" s="11" t="s">
        <v>33</v>
      </c>
      <c r="AX291" s="11" t="s">
        <v>72</v>
      </c>
      <c r="AY291" s="179" t="s">
        <v>122</v>
      </c>
    </row>
    <row r="292" spans="1:65" s="13" customFormat="1" ht="11.25">
      <c r="B292" s="190"/>
      <c r="C292" s="191"/>
      <c r="D292" s="164" t="s">
        <v>132</v>
      </c>
      <c r="E292" s="192" t="s">
        <v>19</v>
      </c>
      <c r="F292" s="193" t="s">
        <v>138</v>
      </c>
      <c r="G292" s="191"/>
      <c r="H292" s="194">
        <v>10.798999999999999</v>
      </c>
      <c r="I292" s="195"/>
      <c r="J292" s="191"/>
      <c r="K292" s="191"/>
      <c r="L292" s="196"/>
      <c r="M292" s="197"/>
      <c r="N292" s="198"/>
      <c r="O292" s="198"/>
      <c r="P292" s="198"/>
      <c r="Q292" s="198"/>
      <c r="R292" s="198"/>
      <c r="S292" s="198"/>
      <c r="T292" s="199"/>
      <c r="AT292" s="200" t="s">
        <v>132</v>
      </c>
      <c r="AU292" s="200" t="s">
        <v>82</v>
      </c>
      <c r="AV292" s="13" t="s">
        <v>121</v>
      </c>
      <c r="AW292" s="13" t="s">
        <v>33</v>
      </c>
      <c r="AX292" s="13" t="s">
        <v>80</v>
      </c>
      <c r="AY292" s="200" t="s">
        <v>122</v>
      </c>
    </row>
    <row r="293" spans="1:65" s="2" customFormat="1" ht="24.2" customHeight="1">
      <c r="A293" s="34"/>
      <c r="B293" s="35"/>
      <c r="C293" s="151" t="s">
        <v>275</v>
      </c>
      <c r="D293" s="151" t="s">
        <v>116</v>
      </c>
      <c r="E293" s="152" t="s">
        <v>554</v>
      </c>
      <c r="F293" s="153" t="s">
        <v>555</v>
      </c>
      <c r="G293" s="154" t="s">
        <v>141</v>
      </c>
      <c r="H293" s="155">
        <v>10.798999999999999</v>
      </c>
      <c r="I293" s="156"/>
      <c r="J293" s="157">
        <f>ROUND(I293*H293,2)</f>
        <v>0</v>
      </c>
      <c r="K293" s="153" t="s">
        <v>120</v>
      </c>
      <c r="L293" s="39"/>
      <c r="M293" s="158" t="s">
        <v>19</v>
      </c>
      <c r="N293" s="159" t="s">
        <v>43</v>
      </c>
      <c r="O293" s="64"/>
      <c r="P293" s="160">
        <f>O293*H293</f>
        <v>0</v>
      </c>
      <c r="Q293" s="160">
        <v>0</v>
      </c>
      <c r="R293" s="160">
        <f>Q293*H293</f>
        <v>0</v>
      </c>
      <c r="S293" s="160">
        <v>0</v>
      </c>
      <c r="T293" s="161">
        <f>S293*H293</f>
        <v>0</v>
      </c>
      <c r="U293" s="34"/>
      <c r="V293" s="34"/>
      <c r="W293" s="34"/>
      <c r="X293" s="34"/>
      <c r="Y293" s="34"/>
      <c r="Z293" s="34"/>
      <c r="AA293" s="34"/>
      <c r="AB293" s="34"/>
      <c r="AC293" s="34"/>
      <c r="AD293" s="34"/>
      <c r="AE293" s="34"/>
      <c r="AR293" s="162" t="s">
        <v>121</v>
      </c>
      <c r="AT293" s="162" t="s">
        <v>116</v>
      </c>
      <c r="AU293" s="162" t="s">
        <v>82</v>
      </c>
      <c r="AY293" s="17" t="s">
        <v>122</v>
      </c>
      <c r="BE293" s="163">
        <f>IF(N293="základní",J293,0)</f>
        <v>0</v>
      </c>
      <c r="BF293" s="163">
        <f>IF(N293="snížená",J293,0)</f>
        <v>0</v>
      </c>
      <c r="BG293" s="163">
        <f>IF(N293="zákl. přenesená",J293,0)</f>
        <v>0</v>
      </c>
      <c r="BH293" s="163">
        <f>IF(N293="sníž. přenesená",J293,0)</f>
        <v>0</v>
      </c>
      <c r="BI293" s="163">
        <f>IF(N293="nulová",J293,0)</f>
        <v>0</v>
      </c>
      <c r="BJ293" s="17" t="s">
        <v>80</v>
      </c>
      <c r="BK293" s="163">
        <f>ROUND(I293*H293,2)</f>
        <v>0</v>
      </c>
      <c r="BL293" s="17" t="s">
        <v>121</v>
      </c>
      <c r="BM293" s="162" t="s">
        <v>409</v>
      </c>
    </row>
    <row r="294" spans="1:65" s="2" customFormat="1" ht="11.25">
      <c r="A294" s="34"/>
      <c r="B294" s="35"/>
      <c r="C294" s="36"/>
      <c r="D294" s="164" t="s">
        <v>123</v>
      </c>
      <c r="E294" s="36"/>
      <c r="F294" s="165" t="s">
        <v>555</v>
      </c>
      <c r="G294" s="36"/>
      <c r="H294" s="36"/>
      <c r="I294" s="166"/>
      <c r="J294" s="36"/>
      <c r="K294" s="36"/>
      <c r="L294" s="39"/>
      <c r="M294" s="167"/>
      <c r="N294" s="168"/>
      <c r="O294" s="64"/>
      <c r="P294" s="64"/>
      <c r="Q294" s="64"/>
      <c r="R294" s="64"/>
      <c r="S294" s="64"/>
      <c r="T294" s="65"/>
      <c r="U294" s="34"/>
      <c r="V294" s="34"/>
      <c r="W294" s="34"/>
      <c r="X294" s="34"/>
      <c r="Y294" s="34"/>
      <c r="Z294" s="34"/>
      <c r="AA294" s="34"/>
      <c r="AB294" s="34"/>
      <c r="AC294" s="34"/>
      <c r="AD294" s="34"/>
      <c r="AE294" s="34"/>
      <c r="AT294" s="17" t="s">
        <v>123</v>
      </c>
      <c r="AU294" s="17" t="s">
        <v>82</v>
      </c>
    </row>
    <row r="295" spans="1:65" s="11" customFormat="1" ht="11.25">
      <c r="B295" s="169"/>
      <c r="C295" s="170"/>
      <c r="D295" s="164" t="s">
        <v>132</v>
      </c>
      <c r="E295" s="171" t="s">
        <v>19</v>
      </c>
      <c r="F295" s="172" t="s">
        <v>556</v>
      </c>
      <c r="G295" s="170"/>
      <c r="H295" s="173">
        <v>10.798999999999999</v>
      </c>
      <c r="I295" s="174"/>
      <c r="J295" s="170"/>
      <c r="K295" s="170"/>
      <c r="L295" s="175"/>
      <c r="M295" s="176"/>
      <c r="N295" s="177"/>
      <c r="O295" s="177"/>
      <c r="P295" s="177"/>
      <c r="Q295" s="177"/>
      <c r="R295" s="177"/>
      <c r="S295" s="177"/>
      <c r="T295" s="178"/>
      <c r="AT295" s="179" t="s">
        <v>132</v>
      </c>
      <c r="AU295" s="179" t="s">
        <v>82</v>
      </c>
      <c r="AV295" s="11" t="s">
        <v>82</v>
      </c>
      <c r="AW295" s="11" t="s">
        <v>33</v>
      </c>
      <c r="AX295" s="11" t="s">
        <v>72</v>
      </c>
      <c r="AY295" s="179" t="s">
        <v>122</v>
      </c>
    </row>
    <row r="296" spans="1:65" s="13" customFormat="1" ht="11.25">
      <c r="B296" s="190"/>
      <c r="C296" s="191"/>
      <c r="D296" s="164" t="s">
        <v>132</v>
      </c>
      <c r="E296" s="192" t="s">
        <v>19</v>
      </c>
      <c r="F296" s="193" t="s">
        <v>138</v>
      </c>
      <c r="G296" s="191"/>
      <c r="H296" s="194">
        <v>10.798999999999999</v>
      </c>
      <c r="I296" s="195"/>
      <c r="J296" s="191"/>
      <c r="K296" s="191"/>
      <c r="L296" s="196"/>
      <c r="M296" s="197"/>
      <c r="N296" s="198"/>
      <c r="O296" s="198"/>
      <c r="P296" s="198"/>
      <c r="Q296" s="198"/>
      <c r="R296" s="198"/>
      <c r="S296" s="198"/>
      <c r="T296" s="199"/>
      <c r="AT296" s="200" t="s">
        <v>132</v>
      </c>
      <c r="AU296" s="200" t="s">
        <v>82</v>
      </c>
      <c r="AV296" s="13" t="s">
        <v>121</v>
      </c>
      <c r="AW296" s="13" t="s">
        <v>33</v>
      </c>
      <c r="AX296" s="13" t="s">
        <v>80</v>
      </c>
      <c r="AY296" s="200" t="s">
        <v>122</v>
      </c>
    </row>
    <row r="297" spans="1:65" s="2" customFormat="1" ht="24.2" customHeight="1">
      <c r="A297" s="34"/>
      <c r="B297" s="35"/>
      <c r="C297" s="151" t="s">
        <v>414</v>
      </c>
      <c r="D297" s="151" t="s">
        <v>116</v>
      </c>
      <c r="E297" s="152" t="s">
        <v>557</v>
      </c>
      <c r="F297" s="153" t="s">
        <v>558</v>
      </c>
      <c r="G297" s="154" t="s">
        <v>175</v>
      </c>
      <c r="H297" s="155">
        <v>11</v>
      </c>
      <c r="I297" s="156"/>
      <c r="J297" s="157">
        <f>ROUND(I297*H297,2)</f>
        <v>0</v>
      </c>
      <c r="K297" s="153" t="s">
        <v>120</v>
      </c>
      <c r="L297" s="39"/>
      <c r="M297" s="158" t="s">
        <v>19</v>
      </c>
      <c r="N297" s="159" t="s">
        <v>43</v>
      </c>
      <c r="O297" s="64"/>
      <c r="P297" s="160">
        <f>O297*H297</f>
        <v>0</v>
      </c>
      <c r="Q297" s="160">
        <v>0</v>
      </c>
      <c r="R297" s="160">
        <f>Q297*H297</f>
        <v>0</v>
      </c>
      <c r="S297" s="160">
        <v>0</v>
      </c>
      <c r="T297" s="161">
        <f>S297*H297</f>
        <v>0</v>
      </c>
      <c r="U297" s="34"/>
      <c r="V297" s="34"/>
      <c r="W297" s="34"/>
      <c r="X297" s="34"/>
      <c r="Y297" s="34"/>
      <c r="Z297" s="34"/>
      <c r="AA297" s="34"/>
      <c r="AB297" s="34"/>
      <c r="AC297" s="34"/>
      <c r="AD297" s="34"/>
      <c r="AE297" s="34"/>
      <c r="AR297" s="162" t="s">
        <v>121</v>
      </c>
      <c r="AT297" s="162" t="s">
        <v>116</v>
      </c>
      <c r="AU297" s="162" t="s">
        <v>82</v>
      </c>
      <c r="AY297" s="17" t="s">
        <v>122</v>
      </c>
      <c r="BE297" s="163">
        <f>IF(N297="základní",J297,0)</f>
        <v>0</v>
      </c>
      <c r="BF297" s="163">
        <f>IF(N297="snížená",J297,0)</f>
        <v>0</v>
      </c>
      <c r="BG297" s="163">
        <f>IF(N297="zákl. přenesená",J297,0)</f>
        <v>0</v>
      </c>
      <c r="BH297" s="163">
        <f>IF(N297="sníž. přenesená",J297,0)</f>
        <v>0</v>
      </c>
      <c r="BI297" s="163">
        <f>IF(N297="nulová",J297,0)</f>
        <v>0</v>
      </c>
      <c r="BJ297" s="17" t="s">
        <v>80</v>
      </c>
      <c r="BK297" s="163">
        <f>ROUND(I297*H297,2)</f>
        <v>0</v>
      </c>
      <c r="BL297" s="17" t="s">
        <v>121</v>
      </c>
      <c r="BM297" s="162" t="s">
        <v>417</v>
      </c>
    </row>
    <row r="298" spans="1:65" s="2" customFormat="1" ht="11.25">
      <c r="A298" s="34"/>
      <c r="B298" s="35"/>
      <c r="C298" s="36"/>
      <c r="D298" s="164" t="s">
        <v>123</v>
      </c>
      <c r="E298" s="36"/>
      <c r="F298" s="165" t="s">
        <v>558</v>
      </c>
      <c r="G298" s="36"/>
      <c r="H298" s="36"/>
      <c r="I298" s="166"/>
      <c r="J298" s="36"/>
      <c r="K298" s="36"/>
      <c r="L298" s="39"/>
      <c r="M298" s="167"/>
      <c r="N298" s="168"/>
      <c r="O298" s="64"/>
      <c r="P298" s="64"/>
      <c r="Q298" s="64"/>
      <c r="R298" s="64"/>
      <c r="S298" s="64"/>
      <c r="T298" s="65"/>
      <c r="U298" s="34"/>
      <c r="V298" s="34"/>
      <c r="W298" s="34"/>
      <c r="X298" s="34"/>
      <c r="Y298" s="34"/>
      <c r="Z298" s="34"/>
      <c r="AA298" s="34"/>
      <c r="AB298" s="34"/>
      <c r="AC298" s="34"/>
      <c r="AD298" s="34"/>
      <c r="AE298" s="34"/>
      <c r="AT298" s="17" t="s">
        <v>123</v>
      </c>
      <c r="AU298" s="17" t="s">
        <v>82</v>
      </c>
    </row>
    <row r="299" spans="1:65" s="11" customFormat="1" ht="11.25">
      <c r="B299" s="169"/>
      <c r="C299" s="170"/>
      <c r="D299" s="164" t="s">
        <v>132</v>
      </c>
      <c r="E299" s="171" t="s">
        <v>19</v>
      </c>
      <c r="F299" s="172" t="s">
        <v>559</v>
      </c>
      <c r="G299" s="170"/>
      <c r="H299" s="173">
        <v>11</v>
      </c>
      <c r="I299" s="174"/>
      <c r="J299" s="170"/>
      <c r="K299" s="170"/>
      <c r="L299" s="175"/>
      <c r="M299" s="176"/>
      <c r="N299" s="177"/>
      <c r="O299" s="177"/>
      <c r="P299" s="177"/>
      <c r="Q299" s="177"/>
      <c r="R299" s="177"/>
      <c r="S299" s="177"/>
      <c r="T299" s="178"/>
      <c r="AT299" s="179" t="s">
        <v>132</v>
      </c>
      <c r="AU299" s="179" t="s">
        <v>82</v>
      </c>
      <c r="AV299" s="11" t="s">
        <v>82</v>
      </c>
      <c r="AW299" s="11" t="s">
        <v>33</v>
      </c>
      <c r="AX299" s="11" t="s">
        <v>72</v>
      </c>
      <c r="AY299" s="179" t="s">
        <v>122</v>
      </c>
    </row>
    <row r="300" spans="1:65" s="13" customFormat="1" ht="11.25">
      <c r="B300" s="190"/>
      <c r="C300" s="191"/>
      <c r="D300" s="164" t="s">
        <v>132</v>
      </c>
      <c r="E300" s="192" t="s">
        <v>19</v>
      </c>
      <c r="F300" s="193" t="s">
        <v>138</v>
      </c>
      <c r="G300" s="191"/>
      <c r="H300" s="194">
        <v>11</v>
      </c>
      <c r="I300" s="195"/>
      <c r="J300" s="191"/>
      <c r="K300" s="191"/>
      <c r="L300" s="196"/>
      <c r="M300" s="197"/>
      <c r="N300" s="198"/>
      <c r="O300" s="198"/>
      <c r="P300" s="198"/>
      <c r="Q300" s="198"/>
      <c r="R300" s="198"/>
      <c r="S300" s="198"/>
      <c r="T300" s="199"/>
      <c r="AT300" s="200" t="s">
        <v>132</v>
      </c>
      <c r="AU300" s="200" t="s">
        <v>82</v>
      </c>
      <c r="AV300" s="13" t="s">
        <v>121</v>
      </c>
      <c r="AW300" s="13" t="s">
        <v>33</v>
      </c>
      <c r="AX300" s="13" t="s">
        <v>80</v>
      </c>
      <c r="AY300" s="200" t="s">
        <v>122</v>
      </c>
    </row>
    <row r="301" spans="1:65" s="2" customFormat="1" ht="21.75" customHeight="1">
      <c r="A301" s="34"/>
      <c r="B301" s="35"/>
      <c r="C301" s="151" t="s">
        <v>279</v>
      </c>
      <c r="D301" s="151" t="s">
        <v>116</v>
      </c>
      <c r="E301" s="152" t="s">
        <v>507</v>
      </c>
      <c r="F301" s="153" t="s">
        <v>508</v>
      </c>
      <c r="G301" s="154" t="s">
        <v>175</v>
      </c>
      <c r="H301" s="155">
        <v>12</v>
      </c>
      <c r="I301" s="156"/>
      <c r="J301" s="157">
        <f>ROUND(I301*H301,2)</f>
        <v>0</v>
      </c>
      <c r="K301" s="153" t="s">
        <v>120</v>
      </c>
      <c r="L301" s="39"/>
      <c r="M301" s="158" t="s">
        <v>19</v>
      </c>
      <c r="N301" s="159" t="s">
        <v>43</v>
      </c>
      <c r="O301" s="64"/>
      <c r="P301" s="160">
        <f>O301*H301</f>
        <v>0</v>
      </c>
      <c r="Q301" s="160">
        <v>0</v>
      </c>
      <c r="R301" s="160">
        <f>Q301*H301</f>
        <v>0</v>
      </c>
      <c r="S301" s="160">
        <v>0</v>
      </c>
      <c r="T301" s="161">
        <f>S301*H301</f>
        <v>0</v>
      </c>
      <c r="U301" s="34"/>
      <c r="V301" s="34"/>
      <c r="W301" s="34"/>
      <c r="X301" s="34"/>
      <c r="Y301" s="34"/>
      <c r="Z301" s="34"/>
      <c r="AA301" s="34"/>
      <c r="AB301" s="34"/>
      <c r="AC301" s="34"/>
      <c r="AD301" s="34"/>
      <c r="AE301" s="34"/>
      <c r="AR301" s="162" t="s">
        <v>121</v>
      </c>
      <c r="AT301" s="162" t="s">
        <v>116</v>
      </c>
      <c r="AU301" s="162" t="s">
        <v>82</v>
      </c>
      <c r="AY301" s="17" t="s">
        <v>122</v>
      </c>
      <c r="BE301" s="163">
        <f>IF(N301="základní",J301,0)</f>
        <v>0</v>
      </c>
      <c r="BF301" s="163">
        <f>IF(N301="snížená",J301,0)</f>
        <v>0</v>
      </c>
      <c r="BG301" s="163">
        <f>IF(N301="zákl. přenesená",J301,0)</f>
        <v>0</v>
      </c>
      <c r="BH301" s="163">
        <f>IF(N301="sníž. přenesená",J301,0)</f>
        <v>0</v>
      </c>
      <c r="BI301" s="163">
        <f>IF(N301="nulová",J301,0)</f>
        <v>0</v>
      </c>
      <c r="BJ301" s="17" t="s">
        <v>80</v>
      </c>
      <c r="BK301" s="163">
        <f>ROUND(I301*H301,2)</f>
        <v>0</v>
      </c>
      <c r="BL301" s="17" t="s">
        <v>121</v>
      </c>
      <c r="BM301" s="162" t="s">
        <v>421</v>
      </c>
    </row>
    <row r="302" spans="1:65" s="2" customFormat="1" ht="11.25">
      <c r="A302" s="34"/>
      <c r="B302" s="35"/>
      <c r="C302" s="36"/>
      <c r="D302" s="164" t="s">
        <v>123</v>
      </c>
      <c r="E302" s="36"/>
      <c r="F302" s="165" t="s">
        <v>508</v>
      </c>
      <c r="G302" s="36"/>
      <c r="H302" s="36"/>
      <c r="I302" s="166"/>
      <c r="J302" s="36"/>
      <c r="K302" s="36"/>
      <c r="L302" s="39"/>
      <c r="M302" s="167"/>
      <c r="N302" s="168"/>
      <c r="O302" s="64"/>
      <c r="P302" s="64"/>
      <c r="Q302" s="64"/>
      <c r="R302" s="64"/>
      <c r="S302" s="64"/>
      <c r="T302" s="65"/>
      <c r="U302" s="34"/>
      <c r="V302" s="34"/>
      <c r="W302" s="34"/>
      <c r="X302" s="34"/>
      <c r="Y302" s="34"/>
      <c r="Z302" s="34"/>
      <c r="AA302" s="34"/>
      <c r="AB302" s="34"/>
      <c r="AC302" s="34"/>
      <c r="AD302" s="34"/>
      <c r="AE302" s="34"/>
      <c r="AT302" s="17" t="s">
        <v>123</v>
      </c>
      <c r="AU302" s="17" t="s">
        <v>82</v>
      </c>
    </row>
    <row r="303" spans="1:65" s="11" customFormat="1" ht="11.25">
      <c r="B303" s="169"/>
      <c r="C303" s="170"/>
      <c r="D303" s="164" t="s">
        <v>132</v>
      </c>
      <c r="E303" s="171" t="s">
        <v>19</v>
      </c>
      <c r="F303" s="172" t="s">
        <v>560</v>
      </c>
      <c r="G303" s="170"/>
      <c r="H303" s="173">
        <v>12</v>
      </c>
      <c r="I303" s="174"/>
      <c r="J303" s="170"/>
      <c r="K303" s="170"/>
      <c r="L303" s="175"/>
      <c r="M303" s="176"/>
      <c r="N303" s="177"/>
      <c r="O303" s="177"/>
      <c r="P303" s="177"/>
      <c r="Q303" s="177"/>
      <c r="R303" s="177"/>
      <c r="S303" s="177"/>
      <c r="T303" s="178"/>
      <c r="AT303" s="179" t="s">
        <v>132</v>
      </c>
      <c r="AU303" s="179" t="s">
        <v>82</v>
      </c>
      <c r="AV303" s="11" t="s">
        <v>82</v>
      </c>
      <c r="AW303" s="11" t="s">
        <v>33</v>
      </c>
      <c r="AX303" s="11" t="s">
        <v>72</v>
      </c>
      <c r="AY303" s="179" t="s">
        <v>122</v>
      </c>
    </row>
    <row r="304" spans="1:65" s="13" customFormat="1" ht="11.25">
      <c r="B304" s="190"/>
      <c r="C304" s="191"/>
      <c r="D304" s="164" t="s">
        <v>132</v>
      </c>
      <c r="E304" s="192" t="s">
        <v>19</v>
      </c>
      <c r="F304" s="193" t="s">
        <v>138</v>
      </c>
      <c r="G304" s="191"/>
      <c r="H304" s="194">
        <v>12</v>
      </c>
      <c r="I304" s="195"/>
      <c r="J304" s="191"/>
      <c r="K304" s="191"/>
      <c r="L304" s="196"/>
      <c r="M304" s="197"/>
      <c r="N304" s="198"/>
      <c r="O304" s="198"/>
      <c r="P304" s="198"/>
      <c r="Q304" s="198"/>
      <c r="R304" s="198"/>
      <c r="S304" s="198"/>
      <c r="T304" s="199"/>
      <c r="AT304" s="200" t="s">
        <v>132</v>
      </c>
      <c r="AU304" s="200" t="s">
        <v>82</v>
      </c>
      <c r="AV304" s="13" t="s">
        <v>121</v>
      </c>
      <c r="AW304" s="13" t="s">
        <v>33</v>
      </c>
      <c r="AX304" s="13" t="s">
        <v>80</v>
      </c>
      <c r="AY304" s="200" t="s">
        <v>122</v>
      </c>
    </row>
    <row r="305" spans="1:65" s="2" customFormat="1" ht="16.5" customHeight="1">
      <c r="A305" s="34"/>
      <c r="B305" s="35"/>
      <c r="C305" s="151" t="s">
        <v>367</v>
      </c>
      <c r="D305" s="151" t="s">
        <v>116</v>
      </c>
      <c r="E305" s="152" t="s">
        <v>510</v>
      </c>
      <c r="F305" s="153" t="s">
        <v>511</v>
      </c>
      <c r="G305" s="154" t="s">
        <v>119</v>
      </c>
      <c r="H305" s="155">
        <v>2</v>
      </c>
      <c r="I305" s="156"/>
      <c r="J305" s="157">
        <f>ROUND(I305*H305,2)</f>
        <v>0</v>
      </c>
      <c r="K305" s="153" t="s">
        <v>120</v>
      </c>
      <c r="L305" s="39"/>
      <c r="M305" s="158" t="s">
        <v>19</v>
      </c>
      <c r="N305" s="159" t="s">
        <v>43</v>
      </c>
      <c r="O305" s="64"/>
      <c r="P305" s="160">
        <f>O305*H305</f>
        <v>0</v>
      </c>
      <c r="Q305" s="160">
        <v>0</v>
      </c>
      <c r="R305" s="160">
        <f>Q305*H305</f>
        <v>0</v>
      </c>
      <c r="S305" s="160">
        <v>0</v>
      </c>
      <c r="T305" s="161">
        <f>S305*H305</f>
        <v>0</v>
      </c>
      <c r="U305" s="34"/>
      <c r="V305" s="34"/>
      <c r="W305" s="34"/>
      <c r="X305" s="34"/>
      <c r="Y305" s="34"/>
      <c r="Z305" s="34"/>
      <c r="AA305" s="34"/>
      <c r="AB305" s="34"/>
      <c r="AC305" s="34"/>
      <c r="AD305" s="34"/>
      <c r="AE305" s="34"/>
      <c r="AR305" s="162" t="s">
        <v>121</v>
      </c>
      <c r="AT305" s="162" t="s">
        <v>116</v>
      </c>
      <c r="AU305" s="162" t="s">
        <v>82</v>
      </c>
      <c r="AY305" s="17" t="s">
        <v>122</v>
      </c>
      <c r="BE305" s="163">
        <f>IF(N305="základní",J305,0)</f>
        <v>0</v>
      </c>
      <c r="BF305" s="163">
        <f>IF(N305="snížená",J305,0)</f>
        <v>0</v>
      </c>
      <c r="BG305" s="163">
        <f>IF(N305="zákl. přenesená",J305,0)</f>
        <v>0</v>
      </c>
      <c r="BH305" s="163">
        <f>IF(N305="sníž. přenesená",J305,0)</f>
        <v>0</v>
      </c>
      <c r="BI305" s="163">
        <f>IF(N305="nulová",J305,0)</f>
        <v>0</v>
      </c>
      <c r="BJ305" s="17" t="s">
        <v>80</v>
      </c>
      <c r="BK305" s="163">
        <f>ROUND(I305*H305,2)</f>
        <v>0</v>
      </c>
      <c r="BL305" s="17" t="s">
        <v>121</v>
      </c>
      <c r="BM305" s="162" t="s">
        <v>561</v>
      </c>
    </row>
    <row r="306" spans="1:65" s="2" customFormat="1" ht="11.25">
      <c r="A306" s="34"/>
      <c r="B306" s="35"/>
      <c r="C306" s="36"/>
      <c r="D306" s="164" t="s">
        <v>123</v>
      </c>
      <c r="E306" s="36"/>
      <c r="F306" s="165" t="s">
        <v>511</v>
      </c>
      <c r="G306" s="36"/>
      <c r="H306" s="36"/>
      <c r="I306" s="166"/>
      <c r="J306" s="36"/>
      <c r="K306" s="36"/>
      <c r="L306" s="39"/>
      <c r="M306" s="167"/>
      <c r="N306" s="168"/>
      <c r="O306" s="64"/>
      <c r="P306" s="64"/>
      <c r="Q306" s="64"/>
      <c r="R306" s="64"/>
      <c r="S306" s="64"/>
      <c r="T306" s="65"/>
      <c r="U306" s="34"/>
      <c r="V306" s="34"/>
      <c r="W306" s="34"/>
      <c r="X306" s="34"/>
      <c r="Y306" s="34"/>
      <c r="Z306" s="34"/>
      <c r="AA306" s="34"/>
      <c r="AB306" s="34"/>
      <c r="AC306" s="34"/>
      <c r="AD306" s="34"/>
      <c r="AE306" s="34"/>
      <c r="AT306" s="17" t="s">
        <v>123</v>
      </c>
      <c r="AU306" s="17" t="s">
        <v>82</v>
      </c>
    </row>
    <row r="307" spans="1:65" s="2" customFormat="1" ht="37.9" customHeight="1">
      <c r="A307" s="34"/>
      <c r="B307" s="35"/>
      <c r="C307" s="151" t="s">
        <v>282</v>
      </c>
      <c r="D307" s="151" t="s">
        <v>116</v>
      </c>
      <c r="E307" s="152" t="s">
        <v>512</v>
      </c>
      <c r="F307" s="153" t="s">
        <v>513</v>
      </c>
      <c r="G307" s="154" t="s">
        <v>130</v>
      </c>
      <c r="H307" s="155">
        <v>29.5</v>
      </c>
      <c r="I307" s="156"/>
      <c r="J307" s="157">
        <f>ROUND(I307*H307,2)</f>
        <v>0</v>
      </c>
      <c r="K307" s="153" t="s">
        <v>120</v>
      </c>
      <c r="L307" s="39"/>
      <c r="M307" s="158" t="s">
        <v>19</v>
      </c>
      <c r="N307" s="159" t="s">
        <v>43</v>
      </c>
      <c r="O307" s="64"/>
      <c r="P307" s="160">
        <f>O307*H307</f>
        <v>0</v>
      </c>
      <c r="Q307" s="160">
        <v>0</v>
      </c>
      <c r="R307" s="160">
        <f>Q307*H307</f>
        <v>0</v>
      </c>
      <c r="S307" s="160">
        <v>0</v>
      </c>
      <c r="T307" s="161">
        <f>S307*H307</f>
        <v>0</v>
      </c>
      <c r="U307" s="34"/>
      <c r="V307" s="34"/>
      <c r="W307" s="34"/>
      <c r="X307" s="34"/>
      <c r="Y307" s="34"/>
      <c r="Z307" s="34"/>
      <c r="AA307" s="34"/>
      <c r="AB307" s="34"/>
      <c r="AC307" s="34"/>
      <c r="AD307" s="34"/>
      <c r="AE307" s="34"/>
      <c r="AR307" s="162" t="s">
        <v>121</v>
      </c>
      <c r="AT307" s="162" t="s">
        <v>116</v>
      </c>
      <c r="AU307" s="162" t="s">
        <v>82</v>
      </c>
      <c r="AY307" s="17" t="s">
        <v>122</v>
      </c>
      <c r="BE307" s="163">
        <f>IF(N307="základní",J307,0)</f>
        <v>0</v>
      </c>
      <c r="BF307" s="163">
        <f>IF(N307="snížená",J307,0)</f>
        <v>0</v>
      </c>
      <c r="BG307" s="163">
        <f>IF(N307="zákl. přenesená",J307,0)</f>
        <v>0</v>
      </c>
      <c r="BH307" s="163">
        <f>IF(N307="sníž. přenesená",J307,0)</f>
        <v>0</v>
      </c>
      <c r="BI307" s="163">
        <f>IF(N307="nulová",J307,0)</f>
        <v>0</v>
      </c>
      <c r="BJ307" s="17" t="s">
        <v>80</v>
      </c>
      <c r="BK307" s="163">
        <f>ROUND(I307*H307,2)</f>
        <v>0</v>
      </c>
      <c r="BL307" s="17" t="s">
        <v>121</v>
      </c>
      <c r="BM307" s="162" t="s">
        <v>562</v>
      </c>
    </row>
    <row r="308" spans="1:65" s="2" customFormat="1" ht="19.5">
      <c r="A308" s="34"/>
      <c r="B308" s="35"/>
      <c r="C308" s="36"/>
      <c r="D308" s="164" t="s">
        <v>123</v>
      </c>
      <c r="E308" s="36"/>
      <c r="F308" s="165" t="s">
        <v>513</v>
      </c>
      <c r="G308" s="36"/>
      <c r="H308" s="36"/>
      <c r="I308" s="166"/>
      <c r="J308" s="36"/>
      <c r="K308" s="36"/>
      <c r="L308" s="39"/>
      <c r="M308" s="167"/>
      <c r="N308" s="168"/>
      <c r="O308" s="64"/>
      <c r="P308" s="64"/>
      <c r="Q308" s="64"/>
      <c r="R308" s="64"/>
      <c r="S308" s="64"/>
      <c r="T308" s="65"/>
      <c r="U308" s="34"/>
      <c r="V308" s="34"/>
      <c r="W308" s="34"/>
      <c r="X308" s="34"/>
      <c r="Y308" s="34"/>
      <c r="Z308" s="34"/>
      <c r="AA308" s="34"/>
      <c r="AB308" s="34"/>
      <c r="AC308" s="34"/>
      <c r="AD308" s="34"/>
      <c r="AE308" s="34"/>
      <c r="AT308" s="17" t="s">
        <v>123</v>
      </c>
      <c r="AU308" s="17" t="s">
        <v>82</v>
      </c>
    </row>
    <row r="309" spans="1:65" s="11" customFormat="1" ht="11.25">
      <c r="B309" s="169"/>
      <c r="C309" s="170"/>
      <c r="D309" s="164" t="s">
        <v>132</v>
      </c>
      <c r="E309" s="171" t="s">
        <v>19</v>
      </c>
      <c r="F309" s="172" t="s">
        <v>563</v>
      </c>
      <c r="G309" s="170"/>
      <c r="H309" s="173">
        <v>29.5</v>
      </c>
      <c r="I309" s="174"/>
      <c r="J309" s="170"/>
      <c r="K309" s="170"/>
      <c r="L309" s="175"/>
      <c r="M309" s="176"/>
      <c r="N309" s="177"/>
      <c r="O309" s="177"/>
      <c r="P309" s="177"/>
      <c r="Q309" s="177"/>
      <c r="R309" s="177"/>
      <c r="S309" s="177"/>
      <c r="T309" s="178"/>
      <c r="AT309" s="179" t="s">
        <v>132</v>
      </c>
      <c r="AU309" s="179" t="s">
        <v>82</v>
      </c>
      <c r="AV309" s="11" t="s">
        <v>82</v>
      </c>
      <c r="AW309" s="11" t="s">
        <v>33</v>
      </c>
      <c r="AX309" s="11" t="s">
        <v>72</v>
      </c>
      <c r="AY309" s="179" t="s">
        <v>122</v>
      </c>
    </row>
    <row r="310" spans="1:65" s="13" customFormat="1" ht="11.25">
      <c r="B310" s="190"/>
      <c r="C310" s="191"/>
      <c r="D310" s="164" t="s">
        <v>132</v>
      </c>
      <c r="E310" s="192" t="s">
        <v>19</v>
      </c>
      <c r="F310" s="193" t="s">
        <v>138</v>
      </c>
      <c r="G310" s="191"/>
      <c r="H310" s="194">
        <v>29.5</v>
      </c>
      <c r="I310" s="195"/>
      <c r="J310" s="191"/>
      <c r="K310" s="191"/>
      <c r="L310" s="196"/>
      <c r="M310" s="197"/>
      <c r="N310" s="198"/>
      <c r="O310" s="198"/>
      <c r="P310" s="198"/>
      <c r="Q310" s="198"/>
      <c r="R310" s="198"/>
      <c r="S310" s="198"/>
      <c r="T310" s="199"/>
      <c r="AT310" s="200" t="s">
        <v>132</v>
      </c>
      <c r="AU310" s="200" t="s">
        <v>82</v>
      </c>
      <c r="AV310" s="13" t="s">
        <v>121</v>
      </c>
      <c r="AW310" s="13" t="s">
        <v>33</v>
      </c>
      <c r="AX310" s="13" t="s">
        <v>80</v>
      </c>
      <c r="AY310" s="200" t="s">
        <v>122</v>
      </c>
    </row>
    <row r="311" spans="1:65" s="2" customFormat="1" ht="24.2" customHeight="1">
      <c r="A311" s="34"/>
      <c r="B311" s="35"/>
      <c r="C311" s="201" t="s">
        <v>432</v>
      </c>
      <c r="D311" s="201" t="s">
        <v>312</v>
      </c>
      <c r="E311" s="202" t="s">
        <v>515</v>
      </c>
      <c r="F311" s="203" t="s">
        <v>516</v>
      </c>
      <c r="G311" s="204" t="s">
        <v>141</v>
      </c>
      <c r="H311" s="205">
        <v>4.4249999999999998</v>
      </c>
      <c r="I311" s="206"/>
      <c r="J311" s="207">
        <f>ROUND(I311*H311,2)</f>
        <v>0</v>
      </c>
      <c r="K311" s="203" t="s">
        <v>120</v>
      </c>
      <c r="L311" s="208"/>
      <c r="M311" s="209" t="s">
        <v>19</v>
      </c>
      <c r="N311" s="210" t="s">
        <v>43</v>
      </c>
      <c r="O311" s="64"/>
      <c r="P311" s="160">
        <f>O311*H311</f>
        <v>0</v>
      </c>
      <c r="Q311" s="160">
        <v>0</v>
      </c>
      <c r="R311" s="160">
        <f>Q311*H311</f>
        <v>0</v>
      </c>
      <c r="S311" s="160">
        <v>0</v>
      </c>
      <c r="T311" s="161">
        <f>S311*H311</f>
        <v>0</v>
      </c>
      <c r="U311" s="34"/>
      <c r="V311" s="34"/>
      <c r="W311" s="34"/>
      <c r="X311" s="34"/>
      <c r="Y311" s="34"/>
      <c r="Z311" s="34"/>
      <c r="AA311" s="34"/>
      <c r="AB311" s="34"/>
      <c r="AC311" s="34"/>
      <c r="AD311" s="34"/>
      <c r="AE311" s="34"/>
      <c r="AR311" s="162" t="s">
        <v>142</v>
      </c>
      <c r="AT311" s="162" t="s">
        <v>312</v>
      </c>
      <c r="AU311" s="162" t="s">
        <v>82</v>
      </c>
      <c r="AY311" s="17" t="s">
        <v>122</v>
      </c>
      <c r="BE311" s="163">
        <f>IF(N311="základní",J311,0)</f>
        <v>0</v>
      </c>
      <c r="BF311" s="163">
        <f>IF(N311="snížená",J311,0)</f>
        <v>0</v>
      </c>
      <c r="BG311" s="163">
        <f>IF(N311="zákl. přenesená",J311,0)</f>
        <v>0</v>
      </c>
      <c r="BH311" s="163">
        <f>IF(N311="sníž. přenesená",J311,0)</f>
        <v>0</v>
      </c>
      <c r="BI311" s="163">
        <f>IF(N311="nulová",J311,0)</f>
        <v>0</v>
      </c>
      <c r="BJ311" s="17" t="s">
        <v>80</v>
      </c>
      <c r="BK311" s="163">
        <f>ROUND(I311*H311,2)</f>
        <v>0</v>
      </c>
      <c r="BL311" s="17" t="s">
        <v>121</v>
      </c>
      <c r="BM311" s="162" t="s">
        <v>564</v>
      </c>
    </row>
    <row r="312" spans="1:65" s="2" customFormat="1" ht="11.25">
      <c r="A312" s="34"/>
      <c r="B312" s="35"/>
      <c r="C312" s="36"/>
      <c r="D312" s="164" t="s">
        <v>123</v>
      </c>
      <c r="E312" s="36"/>
      <c r="F312" s="165" t="s">
        <v>516</v>
      </c>
      <c r="G312" s="36"/>
      <c r="H312" s="36"/>
      <c r="I312" s="166"/>
      <c r="J312" s="36"/>
      <c r="K312" s="36"/>
      <c r="L312" s="39"/>
      <c r="M312" s="167"/>
      <c r="N312" s="168"/>
      <c r="O312" s="64"/>
      <c r="P312" s="64"/>
      <c r="Q312" s="64"/>
      <c r="R312" s="64"/>
      <c r="S312" s="64"/>
      <c r="T312" s="65"/>
      <c r="U312" s="34"/>
      <c r="V312" s="34"/>
      <c r="W312" s="34"/>
      <c r="X312" s="34"/>
      <c r="Y312" s="34"/>
      <c r="Z312" s="34"/>
      <c r="AA312" s="34"/>
      <c r="AB312" s="34"/>
      <c r="AC312" s="34"/>
      <c r="AD312" s="34"/>
      <c r="AE312" s="34"/>
      <c r="AT312" s="17" t="s">
        <v>123</v>
      </c>
      <c r="AU312" s="17" t="s">
        <v>82</v>
      </c>
    </row>
    <row r="313" spans="1:65" s="11" customFormat="1" ht="11.25">
      <c r="B313" s="169"/>
      <c r="C313" s="170"/>
      <c r="D313" s="164" t="s">
        <v>132</v>
      </c>
      <c r="E313" s="171" t="s">
        <v>19</v>
      </c>
      <c r="F313" s="172" t="s">
        <v>565</v>
      </c>
      <c r="G313" s="170"/>
      <c r="H313" s="173">
        <v>4.4249999999999998</v>
      </c>
      <c r="I313" s="174"/>
      <c r="J313" s="170"/>
      <c r="K313" s="170"/>
      <c r="L313" s="175"/>
      <c r="M313" s="176"/>
      <c r="N313" s="177"/>
      <c r="O313" s="177"/>
      <c r="P313" s="177"/>
      <c r="Q313" s="177"/>
      <c r="R313" s="177"/>
      <c r="S313" s="177"/>
      <c r="T313" s="178"/>
      <c r="AT313" s="179" t="s">
        <v>132</v>
      </c>
      <c r="AU313" s="179" t="s">
        <v>82</v>
      </c>
      <c r="AV313" s="11" t="s">
        <v>82</v>
      </c>
      <c r="AW313" s="11" t="s">
        <v>33</v>
      </c>
      <c r="AX313" s="11" t="s">
        <v>72</v>
      </c>
      <c r="AY313" s="179" t="s">
        <v>122</v>
      </c>
    </row>
    <row r="314" spans="1:65" s="13" customFormat="1" ht="11.25">
      <c r="B314" s="190"/>
      <c r="C314" s="191"/>
      <c r="D314" s="164" t="s">
        <v>132</v>
      </c>
      <c r="E314" s="192" t="s">
        <v>19</v>
      </c>
      <c r="F314" s="193" t="s">
        <v>138</v>
      </c>
      <c r="G314" s="191"/>
      <c r="H314" s="194">
        <v>4.4249999999999998</v>
      </c>
      <c r="I314" s="195"/>
      <c r="J314" s="191"/>
      <c r="K314" s="191"/>
      <c r="L314" s="196"/>
      <c r="M314" s="197"/>
      <c r="N314" s="198"/>
      <c r="O314" s="198"/>
      <c r="P314" s="198"/>
      <c r="Q314" s="198"/>
      <c r="R314" s="198"/>
      <c r="S314" s="198"/>
      <c r="T314" s="199"/>
      <c r="AT314" s="200" t="s">
        <v>132</v>
      </c>
      <c r="AU314" s="200" t="s">
        <v>82</v>
      </c>
      <c r="AV314" s="13" t="s">
        <v>121</v>
      </c>
      <c r="AW314" s="13" t="s">
        <v>33</v>
      </c>
      <c r="AX314" s="13" t="s">
        <v>80</v>
      </c>
      <c r="AY314" s="200" t="s">
        <v>122</v>
      </c>
    </row>
    <row r="315" spans="1:65" s="2" customFormat="1" ht="21.75" customHeight="1">
      <c r="A315" s="34"/>
      <c r="B315" s="35"/>
      <c r="C315" s="201" t="s">
        <v>286</v>
      </c>
      <c r="D315" s="201" t="s">
        <v>312</v>
      </c>
      <c r="E315" s="202" t="s">
        <v>518</v>
      </c>
      <c r="F315" s="203" t="s">
        <v>519</v>
      </c>
      <c r="G315" s="204" t="s">
        <v>141</v>
      </c>
      <c r="H315" s="205">
        <v>4.4249999999999998</v>
      </c>
      <c r="I315" s="206"/>
      <c r="J315" s="207">
        <f>ROUND(I315*H315,2)</f>
        <v>0</v>
      </c>
      <c r="K315" s="203" t="s">
        <v>120</v>
      </c>
      <c r="L315" s="208"/>
      <c r="M315" s="209" t="s">
        <v>19</v>
      </c>
      <c r="N315" s="210" t="s">
        <v>43</v>
      </c>
      <c r="O315" s="64"/>
      <c r="P315" s="160">
        <f>O315*H315</f>
        <v>0</v>
      </c>
      <c r="Q315" s="160">
        <v>0</v>
      </c>
      <c r="R315" s="160">
        <f>Q315*H315</f>
        <v>0</v>
      </c>
      <c r="S315" s="160">
        <v>0</v>
      </c>
      <c r="T315" s="161">
        <f>S315*H315</f>
        <v>0</v>
      </c>
      <c r="U315" s="34"/>
      <c r="V315" s="34"/>
      <c r="W315" s="34"/>
      <c r="X315" s="34"/>
      <c r="Y315" s="34"/>
      <c r="Z315" s="34"/>
      <c r="AA315" s="34"/>
      <c r="AB315" s="34"/>
      <c r="AC315" s="34"/>
      <c r="AD315" s="34"/>
      <c r="AE315" s="34"/>
      <c r="AR315" s="162" t="s">
        <v>142</v>
      </c>
      <c r="AT315" s="162" t="s">
        <v>312</v>
      </c>
      <c r="AU315" s="162" t="s">
        <v>82</v>
      </c>
      <c r="AY315" s="17" t="s">
        <v>122</v>
      </c>
      <c r="BE315" s="163">
        <f>IF(N315="základní",J315,0)</f>
        <v>0</v>
      </c>
      <c r="BF315" s="163">
        <f>IF(N315="snížená",J315,0)</f>
        <v>0</v>
      </c>
      <c r="BG315" s="163">
        <f>IF(N315="zákl. přenesená",J315,0)</f>
        <v>0</v>
      </c>
      <c r="BH315" s="163">
        <f>IF(N315="sníž. přenesená",J315,0)</f>
        <v>0</v>
      </c>
      <c r="BI315" s="163">
        <f>IF(N315="nulová",J315,0)</f>
        <v>0</v>
      </c>
      <c r="BJ315" s="17" t="s">
        <v>80</v>
      </c>
      <c r="BK315" s="163">
        <f>ROUND(I315*H315,2)</f>
        <v>0</v>
      </c>
      <c r="BL315" s="17" t="s">
        <v>121</v>
      </c>
      <c r="BM315" s="162" t="s">
        <v>566</v>
      </c>
    </row>
    <row r="316" spans="1:65" s="2" customFormat="1" ht="11.25">
      <c r="A316" s="34"/>
      <c r="B316" s="35"/>
      <c r="C316" s="36"/>
      <c r="D316" s="164" t="s">
        <v>123</v>
      </c>
      <c r="E316" s="36"/>
      <c r="F316" s="165" t="s">
        <v>519</v>
      </c>
      <c r="G316" s="36"/>
      <c r="H316" s="36"/>
      <c r="I316" s="166"/>
      <c r="J316" s="36"/>
      <c r="K316" s="36"/>
      <c r="L316" s="39"/>
      <c r="M316" s="167"/>
      <c r="N316" s="168"/>
      <c r="O316" s="64"/>
      <c r="P316" s="64"/>
      <c r="Q316" s="64"/>
      <c r="R316" s="64"/>
      <c r="S316" s="64"/>
      <c r="T316" s="65"/>
      <c r="U316" s="34"/>
      <c r="V316" s="34"/>
      <c r="W316" s="34"/>
      <c r="X316" s="34"/>
      <c r="Y316" s="34"/>
      <c r="Z316" s="34"/>
      <c r="AA316" s="34"/>
      <c r="AB316" s="34"/>
      <c r="AC316" s="34"/>
      <c r="AD316" s="34"/>
      <c r="AE316" s="34"/>
      <c r="AT316" s="17" t="s">
        <v>123</v>
      </c>
      <c r="AU316" s="17" t="s">
        <v>82</v>
      </c>
    </row>
    <row r="317" spans="1:65" s="11" customFormat="1" ht="11.25">
      <c r="B317" s="169"/>
      <c r="C317" s="170"/>
      <c r="D317" s="164" t="s">
        <v>132</v>
      </c>
      <c r="E317" s="171" t="s">
        <v>19</v>
      </c>
      <c r="F317" s="172" t="s">
        <v>565</v>
      </c>
      <c r="G317" s="170"/>
      <c r="H317" s="173">
        <v>4.4249999999999998</v>
      </c>
      <c r="I317" s="174"/>
      <c r="J317" s="170"/>
      <c r="K317" s="170"/>
      <c r="L317" s="175"/>
      <c r="M317" s="176"/>
      <c r="N317" s="177"/>
      <c r="O317" s="177"/>
      <c r="P317" s="177"/>
      <c r="Q317" s="177"/>
      <c r="R317" s="177"/>
      <c r="S317" s="177"/>
      <c r="T317" s="178"/>
      <c r="AT317" s="179" t="s">
        <v>132</v>
      </c>
      <c r="AU317" s="179" t="s">
        <v>82</v>
      </c>
      <c r="AV317" s="11" t="s">
        <v>82</v>
      </c>
      <c r="AW317" s="11" t="s">
        <v>33</v>
      </c>
      <c r="AX317" s="11" t="s">
        <v>72</v>
      </c>
      <c r="AY317" s="179" t="s">
        <v>122</v>
      </c>
    </row>
    <row r="318" spans="1:65" s="13" customFormat="1" ht="11.25">
      <c r="B318" s="190"/>
      <c r="C318" s="191"/>
      <c r="D318" s="164" t="s">
        <v>132</v>
      </c>
      <c r="E318" s="192" t="s">
        <v>19</v>
      </c>
      <c r="F318" s="193" t="s">
        <v>138</v>
      </c>
      <c r="G318" s="191"/>
      <c r="H318" s="194">
        <v>4.4249999999999998</v>
      </c>
      <c r="I318" s="195"/>
      <c r="J318" s="191"/>
      <c r="K318" s="191"/>
      <c r="L318" s="196"/>
      <c r="M318" s="197"/>
      <c r="N318" s="198"/>
      <c r="O318" s="198"/>
      <c r="P318" s="198"/>
      <c r="Q318" s="198"/>
      <c r="R318" s="198"/>
      <c r="S318" s="198"/>
      <c r="T318" s="199"/>
      <c r="AT318" s="200" t="s">
        <v>132</v>
      </c>
      <c r="AU318" s="200" t="s">
        <v>82</v>
      </c>
      <c r="AV318" s="13" t="s">
        <v>121</v>
      </c>
      <c r="AW318" s="13" t="s">
        <v>33</v>
      </c>
      <c r="AX318" s="13" t="s">
        <v>80</v>
      </c>
      <c r="AY318" s="200" t="s">
        <v>122</v>
      </c>
    </row>
    <row r="319" spans="1:65" s="2" customFormat="1" ht="24.2" customHeight="1">
      <c r="A319" s="34"/>
      <c r="B319" s="35"/>
      <c r="C319" s="201" t="s">
        <v>437</v>
      </c>
      <c r="D319" s="201" t="s">
        <v>312</v>
      </c>
      <c r="E319" s="202" t="s">
        <v>520</v>
      </c>
      <c r="F319" s="203" t="s">
        <v>521</v>
      </c>
      <c r="G319" s="204" t="s">
        <v>141</v>
      </c>
      <c r="H319" s="205">
        <v>3.6880000000000002</v>
      </c>
      <c r="I319" s="206"/>
      <c r="J319" s="207">
        <f>ROUND(I319*H319,2)</f>
        <v>0</v>
      </c>
      <c r="K319" s="203" t="s">
        <v>120</v>
      </c>
      <c r="L319" s="208"/>
      <c r="M319" s="209" t="s">
        <v>19</v>
      </c>
      <c r="N319" s="210" t="s">
        <v>43</v>
      </c>
      <c r="O319" s="64"/>
      <c r="P319" s="160">
        <f>O319*H319</f>
        <v>0</v>
      </c>
      <c r="Q319" s="160">
        <v>0</v>
      </c>
      <c r="R319" s="160">
        <f>Q319*H319</f>
        <v>0</v>
      </c>
      <c r="S319" s="160">
        <v>0</v>
      </c>
      <c r="T319" s="161">
        <f>S319*H319</f>
        <v>0</v>
      </c>
      <c r="U319" s="34"/>
      <c r="V319" s="34"/>
      <c r="W319" s="34"/>
      <c r="X319" s="34"/>
      <c r="Y319" s="34"/>
      <c r="Z319" s="34"/>
      <c r="AA319" s="34"/>
      <c r="AB319" s="34"/>
      <c r="AC319" s="34"/>
      <c r="AD319" s="34"/>
      <c r="AE319" s="34"/>
      <c r="AR319" s="162" t="s">
        <v>142</v>
      </c>
      <c r="AT319" s="162" t="s">
        <v>312</v>
      </c>
      <c r="AU319" s="162" t="s">
        <v>82</v>
      </c>
      <c r="AY319" s="17" t="s">
        <v>122</v>
      </c>
      <c r="BE319" s="163">
        <f>IF(N319="základní",J319,0)</f>
        <v>0</v>
      </c>
      <c r="BF319" s="163">
        <f>IF(N319="snížená",J319,0)</f>
        <v>0</v>
      </c>
      <c r="BG319" s="163">
        <f>IF(N319="zákl. přenesená",J319,0)</f>
        <v>0</v>
      </c>
      <c r="BH319" s="163">
        <f>IF(N319="sníž. přenesená",J319,0)</f>
        <v>0</v>
      </c>
      <c r="BI319" s="163">
        <f>IF(N319="nulová",J319,0)</f>
        <v>0</v>
      </c>
      <c r="BJ319" s="17" t="s">
        <v>80</v>
      </c>
      <c r="BK319" s="163">
        <f>ROUND(I319*H319,2)</f>
        <v>0</v>
      </c>
      <c r="BL319" s="17" t="s">
        <v>121</v>
      </c>
      <c r="BM319" s="162" t="s">
        <v>567</v>
      </c>
    </row>
    <row r="320" spans="1:65" s="2" customFormat="1" ht="11.25">
      <c r="A320" s="34"/>
      <c r="B320" s="35"/>
      <c r="C320" s="36"/>
      <c r="D320" s="164" t="s">
        <v>123</v>
      </c>
      <c r="E320" s="36"/>
      <c r="F320" s="165" t="s">
        <v>521</v>
      </c>
      <c r="G320" s="36"/>
      <c r="H320" s="36"/>
      <c r="I320" s="166"/>
      <c r="J320" s="36"/>
      <c r="K320" s="36"/>
      <c r="L320" s="39"/>
      <c r="M320" s="167"/>
      <c r="N320" s="168"/>
      <c r="O320" s="64"/>
      <c r="P320" s="64"/>
      <c r="Q320" s="64"/>
      <c r="R320" s="64"/>
      <c r="S320" s="64"/>
      <c r="T320" s="65"/>
      <c r="U320" s="34"/>
      <c r="V320" s="34"/>
      <c r="W320" s="34"/>
      <c r="X320" s="34"/>
      <c r="Y320" s="34"/>
      <c r="Z320" s="34"/>
      <c r="AA320" s="34"/>
      <c r="AB320" s="34"/>
      <c r="AC320" s="34"/>
      <c r="AD320" s="34"/>
      <c r="AE320" s="34"/>
      <c r="AT320" s="17" t="s">
        <v>123</v>
      </c>
      <c r="AU320" s="17" t="s">
        <v>82</v>
      </c>
    </row>
    <row r="321" spans="1:65" s="11" customFormat="1" ht="11.25">
      <c r="B321" s="169"/>
      <c r="C321" s="170"/>
      <c r="D321" s="164" t="s">
        <v>132</v>
      </c>
      <c r="E321" s="171" t="s">
        <v>19</v>
      </c>
      <c r="F321" s="172" t="s">
        <v>568</v>
      </c>
      <c r="G321" s="170"/>
      <c r="H321" s="173">
        <v>3.6880000000000002</v>
      </c>
      <c r="I321" s="174"/>
      <c r="J321" s="170"/>
      <c r="K321" s="170"/>
      <c r="L321" s="175"/>
      <c r="M321" s="176"/>
      <c r="N321" s="177"/>
      <c r="O321" s="177"/>
      <c r="P321" s="177"/>
      <c r="Q321" s="177"/>
      <c r="R321" s="177"/>
      <c r="S321" s="177"/>
      <c r="T321" s="178"/>
      <c r="AT321" s="179" t="s">
        <v>132</v>
      </c>
      <c r="AU321" s="179" t="s">
        <v>82</v>
      </c>
      <c r="AV321" s="11" t="s">
        <v>82</v>
      </c>
      <c r="AW321" s="11" t="s">
        <v>33</v>
      </c>
      <c r="AX321" s="11" t="s">
        <v>72</v>
      </c>
      <c r="AY321" s="179" t="s">
        <v>122</v>
      </c>
    </row>
    <row r="322" spans="1:65" s="13" customFormat="1" ht="11.25">
      <c r="B322" s="190"/>
      <c r="C322" s="191"/>
      <c r="D322" s="164" t="s">
        <v>132</v>
      </c>
      <c r="E322" s="192" t="s">
        <v>19</v>
      </c>
      <c r="F322" s="193" t="s">
        <v>138</v>
      </c>
      <c r="G322" s="191"/>
      <c r="H322" s="194">
        <v>3.6880000000000002</v>
      </c>
      <c r="I322" s="195"/>
      <c r="J322" s="191"/>
      <c r="K322" s="191"/>
      <c r="L322" s="196"/>
      <c r="M322" s="197"/>
      <c r="N322" s="198"/>
      <c r="O322" s="198"/>
      <c r="P322" s="198"/>
      <c r="Q322" s="198"/>
      <c r="R322" s="198"/>
      <c r="S322" s="198"/>
      <c r="T322" s="199"/>
      <c r="AT322" s="200" t="s">
        <v>132</v>
      </c>
      <c r="AU322" s="200" t="s">
        <v>82</v>
      </c>
      <c r="AV322" s="13" t="s">
        <v>121</v>
      </c>
      <c r="AW322" s="13" t="s">
        <v>33</v>
      </c>
      <c r="AX322" s="13" t="s">
        <v>80</v>
      </c>
      <c r="AY322" s="200" t="s">
        <v>122</v>
      </c>
    </row>
    <row r="323" spans="1:65" s="2" customFormat="1" ht="16.5" customHeight="1">
      <c r="A323" s="34"/>
      <c r="B323" s="35"/>
      <c r="C323" s="201" t="s">
        <v>291</v>
      </c>
      <c r="D323" s="201" t="s">
        <v>312</v>
      </c>
      <c r="E323" s="202" t="s">
        <v>523</v>
      </c>
      <c r="F323" s="203" t="s">
        <v>524</v>
      </c>
      <c r="G323" s="204" t="s">
        <v>119</v>
      </c>
      <c r="H323" s="205">
        <v>2</v>
      </c>
      <c r="I323" s="206"/>
      <c r="J323" s="207">
        <f>ROUND(I323*H323,2)</f>
        <v>0</v>
      </c>
      <c r="K323" s="203" t="s">
        <v>120</v>
      </c>
      <c r="L323" s="208"/>
      <c r="M323" s="209" t="s">
        <v>19</v>
      </c>
      <c r="N323" s="210" t="s">
        <v>43</v>
      </c>
      <c r="O323" s="64"/>
      <c r="P323" s="160">
        <f>O323*H323</f>
        <v>0</v>
      </c>
      <c r="Q323" s="160">
        <v>0</v>
      </c>
      <c r="R323" s="160">
        <f>Q323*H323</f>
        <v>0</v>
      </c>
      <c r="S323" s="160">
        <v>0</v>
      </c>
      <c r="T323" s="161">
        <f>S323*H323</f>
        <v>0</v>
      </c>
      <c r="U323" s="34"/>
      <c r="V323" s="34"/>
      <c r="W323" s="34"/>
      <c r="X323" s="34"/>
      <c r="Y323" s="34"/>
      <c r="Z323" s="34"/>
      <c r="AA323" s="34"/>
      <c r="AB323" s="34"/>
      <c r="AC323" s="34"/>
      <c r="AD323" s="34"/>
      <c r="AE323" s="34"/>
      <c r="AR323" s="162" t="s">
        <v>142</v>
      </c>
      <c r="AT323" s="162" t="s">
        <v>312</v>
      </c>
      <c r="AU323" s="162" t="s">
        <v>82</v>
      </c>
      <c r="AY323" s="17" t="s">
        <v>122</v>
      </c>
      <c r="BE323" s="163">
        <f>IF(N323="základní",J323,0)</f>
        <v>0</v>
      </c>
      <c r="BF323" s="163">
        <f>IF(N323="snížená",J323,0)</f>
        <v>0</v>
      </c>
      <c r="BG323" s="163">
        <f>IF(N323="zákl. přenesená",J323,0)</f>
        <v>0</v>
      </c>
      <c r="BH323" s="163">
        <f>IF(N323="sníž. přenesená",J323,0)</f>
        <v>0</v>
      </c>
      <c r="BI323" s="163">
        <f>IF(N323="nulová",J323,0)</f>
        <v>0</v>
      </c>
      <c r="BJ323" s="17" t="s">
        <v>80</v>
      </c>
      <c r="BK323" s="163">
        <f>ROUND(I323*H323,2)</f>
        <v>0</v>
      </c>
      <c r="BL323" s="17" t="s">
        <v>121</v>
      </c>
      <c r="BM323" s="162" t="s">
        <v>569</v>
      </c>
    </row>
    <row r="324" spans="1:65" s="2" customFormat="1" ht="11.25">
      <c r="A324" s="34"/>
      <c r="B324" s="35"/>
      <c r="C324" s="36"/>
      <c r="D324" s="164" t="s">
        <v>123</v>
      </c>
      <c r="E324" s="36"/>
      <c r="F324" s="165" t="s">
        <v>524</v>
      </c>
      <c r="G324" s="36"/>
      <c r="H324" s="36"/>
      <c r="I324" s="166"/>
      <c r="J324" s="36"/>
      <c r="K324" s="36"/>
      <c r="L324" s="39"/>
      <c r="M324" s="167"/>
      <c r="N324" s="168"/>
      <c r="O324" s="64"/>
      <c r="P324" s="64"/>
      <c r="Q324" s="64"/>
      <c r="R324" s="64"/>
      <c r="S324" s="64"/>
      <c r="T324" s="65"/>
      <c r="U324" s="34"/>
      <c r="V324" s="34"/>
      <c r="W324" s="34"/>
      <c r="X324" s="34"/>
      <c r="Y324" s="34"/>
      <c r="Z324" s="34"/>
      <c r="AA324" s="34"/>
      <c r="AB324" s="34"/>
      <c r="AC324" s="34"/>
      <c r="AD324" s="34"/>
      <c r="AE324" s="34"/>
      <c r="AT324" s="17" t="s">
        <v>123</v>
      </c>
      <c r="AU324" s="17" t="s">
        <v>82</v>
      </c>
    </row>
    <row r="325" spans="1:65" s="2" customFormat="1" ht="55.5" customHeight="1">
      <c r="A325" s="34"/>
      <c r="B325" s="35"/>
      <c r="C325" s="151" t="s">
        <v>570</v>
      </c>
      <c r="D325" s="151" t="s">
        <v>116</v>
      </c>
      <c r="E325" s="152" t="s">
        <v>151</v>
      </c>
      <c r="F325" s="153" t="s">
        <v>152</v>
      </c>
      <c r="G325" s="154" t="s">
        <v>141</v>
      </c>
      <c r="H325" s="155">
        <v>12.538</v>
      </c>
      <c r="I325" s="156"/>
      <c r="J325" s="157">
        <f>ROUND(I325*H325,2)</f>
        <v>0</v>
      </c>
      <c r="K325" s="153" t="s">
        <v>120</v>
      </c>
      <c r="L325" s="39"/>
      <c r="M325" s="158" t="s">
        <v>19</v>
      </c>
      <c r="N325" s="159" t="s">
        <v>43</v>
      </c>
      <c r="O325" s="64"/>
      <c r="P325" s="160">
        <f>O325*H325</f>
        <v>0</v>
      </c>
      <c r="Q325" s="160">
        <v>0</v>
      </c>
      <c r="R325" s="160">
        <f>Q325*H325</f>
        <v>0</v>
      </c>
      <c r="S325" s="160">
        <v>0</v>
      </c>
      <c r="T325" s="161">
        <f>S325*H325</f>
        <v>0</v>
      </c>
      <c r="U325" s="34"/>
      <c r="V325" s="34"/>
      <c r="W325" s="34"/>
      <c r="X325" s="34"/>
      <c r="Y325" s="34"/>
      <c r="Z325" s="34"/>
      <c r="AA325" s="34"/>
      <c r="AB325" s="34"/>
      <c r="AC325" s="34"/>
      <c r="AD325" s="34"/>
      <c r="AE325" s="34"/>
      <c r="AR325" s="162" t="s">
        <v>121</v>
      </c>
      <c r="AT325" s="162" t="s">
        <v>116</v>
      </c>
      <c r="AU325" s="162" t="s">
        <v>82</v>
      </c>
      <c r="AY325" s="17" t="s">
        <v>122</v>
      </c>
      <c r="BE325" s="163">
        <f>IF(N325="základní",J325,0)</f>
        <v>0</v>
      </c>
      <c r="BF325" s="163">
        <f>IF(N325="snížená",J325,0)</f>
        <v>0</v>
      </c>
      <c r="BG325" s="163">
        <f>IF(N325="zákl. přenesená",J325,0)</f>
        <v>0</v>
      </c>
      <c r="BH325" s="163">
        <f>IF(N325="sníž. přenesená",J325,0)</f>
        <v>0</v>
      </c>
      <c r="BI325" s="163">
        <f>IF(N325="nulová",J325,0)</f>
        <v>0</v>
      </c>
      <c r="BJ325" s="17" t="s">
        <v>80</v>
      </c>
      <c r="BK325" s="163">
        <f>ROUND(I325*H325,2)</f>
        <v>0</v>
      </c>
      <c r="BL325" s="17" t="s">
        <v>121</v>
      </c>
      <c r="BM325" s="162" t="s">
        <v>571</v>
      </c>
    </row>
    <row r="326" spans="1:65" s="2" customFormat="1" ht="29.25">
      <c r="A326" s="34"/>
      <c r="B326" s="35"/>
      <c r="C326" s="36"/>
      <c r="D326" s="164" t="s">
        <v>123</v>
      </c>
      <c r="E326" s="36"/>
      <c r="F326" s="165" t="s">
        <v>152</v>
      </c>
      <c r="G326" s="36"/>
      <c r="H326" s="36"/>
      <c r="I326" s="166"/>
      <c r="J326" s="36"/>
      <c r="K326" s="36"/>
      <c r="L326" s="39"/>
      <c r="M326" s="167"/>
      <c r="N326" s="168"/>
      <c r="O326" s="64"/>
      <c r="P326" s="64"/>
      <c r="Q326" s="64"/>
      <c r="R326" s="64"/>
      <c r="S326" s="64"/>
      <c r="T326" s="65"/>
      <c r="U326" s="34"/>
      <c r="V326" s="34"/>
      <c r="W326" s="34"/>
      <c r="X326" s="34"/>
      <c r="Y326" s="34"/>
      <c r="Z326" s="34"/>
      <c r="AA326" s="34"/>
      <c r="AB326" s="34"/>
      <c r="AC326" s="34"/>
      <c r="AD326" s="34"/>
      <c r="AE326" s="34"/>
      <c r="AT326" s="17" t="s">
        <v>123</v>
      </c>
      <c r="AU326" s="17" t="s">
        <v>82</v>
      </c>
    </row>
    <row r="327" spans="1:65" s="11" customFormat="1" ht="11.25">
      <c r="B327" s="169"/>
      <c r="C327" s="170"/>
      <c r="D327" s="164" t="s">
        <v>132</v>
      </c>
      <c r="E327" s="171" t="s">
        <v>19</v>
      </c>
      <c r="F327" s="172" t="s">
        <v>572</v>
      </c>
      <c r="G327" s="170"/>
      <c r="H327" s="173">
        <v>12.538</v>
      </c>
      <c r="I327" s="174"/>
      <c r="J327" s="170"/>
      <c r="K327" s="170"/>
      <c r="L327" s="175"/>
      <c r="M327" s="176"/>
      <c r="N327" s="177"/>
      <c r="O327" s="177"/>
      <c r="P327" s="177"/>
      <c r="Q327" s="177"/>
      <c r="R327" s="177"/>
      <c r="S327" s="177"/>
      <c r="T327" s="178"/>
      <c r="AT327" s="179" t="s">
        <v>132</v>
      </c>
      <c r="AU327" s="179" t="s">
        <v>82</v>
      </c>
      <c r="AV327" s="11" t="s">
        <v>82</v>
      </c>
      <c r="AW327" s="11" t="s">
        <v>33</v>
      </c>
      <c r="AX327" s="11" t="s">
        <v>72</v>
      </c>
      <c r="AY327" s="179" t="s">
        <v>122</v>
      </c>
    </row>
    <row r="328" spans="1:65" s="13" customFormat="1" ht="11.25">
      <c r="B328" s="190"/>
      <c r="C328" s="191"/>
      <c r="D328" s="164" t="s">
        <v>132</v>
      </c>
      <c r="E328" s="192" t="s">
        <v>19</v>
      </c>
      <c r="F328" s="193" t="s">
        <v>138</v>
      </c>
      <c r="G328" s="191"/>
      <c r="H328" s="194">
        <v>12.538</v>
      </c>
      <c r="I328" s="195"/>
      <c r="J328" s="191"/>
      <c r="K328" s="191"/>
      <c r="L328" s="196"/>
      <c r="M328" s="197"/>
      <c r="N328" s="198"/>
      <c r="O328" s="198"/>
      <c r="P328" s="198"/>
      <c r="Q328" s="198"/>
      <c r="R328" s="198"/>
      <c r="S328" s="198"/>
      <c r="T328" s="199"/>
      <c r="AT328" s="200" t="s">
        <v>132</v>
      </c>
      <c r="AU328" s="200" t="s">
        <v>82</v>
      </c>
      <c r="AV328" s="13" t="s">
        <v>121</v>
      </c>
      <c r="AW328" s="13" t="s">
        <v>33</v>
      </c>
      <c r="AX328" s="13" t="s">
        <v>80</v>
      </c>
      <c r="AY328" s="200" t="s">
        <v>122</v>
      </c>
    </row>
    <row r="329" spans="1:65" s="2" customFormat="1" ht="24.2" customHeight="1">
      <c r="A329" s="34"/>
      <c r="B329" s="35"/>
      <c r="C329" s="151" t="s">
        <v>296</v>
      </c>
      <c r="D329" s="151" t="s">
        <v>116</v>
      </c>
      <c r="E329" s="152" t="s">
        <v>526</v>
      </c>
      <c r="F329" s="153" t="s">
        <v>527</v>
      </c>
      <c r="G329" s="154" t="s">
        <v>175</v>
      </c>
      <c r="H329" s="155">
        <v>23</v>
      </c>
      <c r="I329" s="156"/>
      <c r="J329" s="157">
        <f>ROUND(I329*H329,2)</f>
        <v>0</v>
      </c>
      <c r="K329" s="153" t="s">
        <v>19</v>
      </c>
      <c r="L329" s="39"/>
      <c r="M329" s="158" t="s">
        <v>19</v>
      </c>
      <c r="N329" s="159" t="s">
        <v>43</v>
      </c>
      <c r="O329" s="64"/>
      <c r="P329" s="160">
        <f>O329*H329</f>
        <v>0</v>
      </c>
      <c r="Q329" s="160">
        <v>0</v>
      </c>
      <c r="R329" s="160">
        <f>Q329*H329</f>
        <v>0</v>
      </c>
      <c r="S329" s="160">
        <v>0</v>
      </c>
      <c r="T329" s="161">
        <f>S329*H329</f>
        <v>0</v>
      </c>
      <c r="U329" s="34"/>
      <c r="V329" s="34"/>
      <c r="W329" s="34"/>
      <c r="X329" s="34"/>
      <c r="Y329" s="34"/>
      <c r="Z329" s="34"/>
      <c r="AA329" s="34"/>
      <c r="AB329" s="34"/>
      <c r="AC329" s="34"/>
      <c r="AD329" s="34"/>
      <c r="AE329" s="34"/>
      <c r="AR329" s="162" t="s">
        <v>121</v>
      </c>
      <c r="AT329" s="162" t="s">
        <v>116</v>
      </c>
      <c r="AU329" s="162" t="s">
        <v>82</v>
      </c>
      <c r="AY329" s="17" t="s">
        <v>122</v>
      </c>
      <c r="BE329" s="163">
        <f>IF(N329="základní",J329,0)</f>
        <v>0</v>
      </c>
      <c r="BF329" s="163">
        <f>IF(N329="snížená",J329,0)</f>
        <v>0</v>
      </c>
      <c r="BG329" s="163">
        <f>IF(N329="zákl. přenesená",J329,0)</f>
        <v>0</v>
      </c>
      <c r="BH329" s="163">
        <f>IF(N329="sníž. přenesená",J329,0)</f>
        <v>0</v>
      </c>
      <c r="BI329" s="163">
        <f>IF(N329="nulová",J329,0)</f>
        <v>0</v>
      </c>
      <c r="BJ329" s="17" t="s">
        <v>80</v>
      </c>
      <c r="BK329" s="163">
        <f>ROUND(I329*H329,2)</f>
        <v>0</v>
      </c>
      <c r="BL329" s="17" t="s">
        <v>121</v>
      </c>
      <c r="BM329" s="162" t="s">
        <v>573</v>
      </c>
    </row>
    <row r="330" spans="1:65" s="2" customFormat="1" ht="19.5">
      <c r="A330" s="34"/>
      <c r="B330" s="35"/>
      <c r="C330" s="36"/>
      <c r="D330" s="164" t="s">
        <v>123</v>
      </c>
      <c r="E330" s="36"/>
      <c r="F330" s="165" t="s">
        <v>527</v>
      </c>
      <c r="G330" s="36"/>
      <c r="H330" s="36"/>
      <c r="I330" s="166"/>
      <c r="J330" s="36"/>
      <c r="K330" s="36"/>
      <c r="L330" s="39"/>
      <c r="M330" s="167"/>
      <c r="N330" s="168"/>
      <c r="O330" s="64"/>
      <c r="P330" s="64"/>
      <c r="Q330" s="64"/>
      <c r="R330" s="64"/>
      <c r="S330" s="64"/>
      <c r="T330" s="65"/>
      <c r="U330" s="34"/>
      <c r="V330" s="34"/>
      <c r="W330" s="34"/>
      <c r="X330" s="34"/>
      <c r="Y330" s="34"/>
      <c r="Z330" s="34"/>
      <c r="AA330" s="34"/>
      <c r="AB330" s="34"/>
      <c r="AC330" s="34"/>
      <c r="AD330" s="34"/>
      <c r="AE330" s="34"/>
      <c r="AT330" s="17" t="s">
        <v>123</v>
      </c>
      <c r="AU330" s="17" t="s">
        <v>82</v>
      </c>
    </row>
    <row r="331" spans="1:65" s="11" customFormat="1" ht="11.25">
      <c r="B331" s="169"/>
      <c r="C331" s="170"/>
      <c r="D331" s="164" t="s">
        <v>132</v>
      </c>
      <c r="E331" s="171" t="s">
        <v>19</v>
      </c>
      <c r="F331" s="172" t="s">
        <v>574</v>
      </c>
      <c r="G331" s="170"/>
      <c r="H331" s="173">
        <v>23</v>
      </c>
      <c r="I331" s="174"/>
      <c r="J331" s="170"/>
      <c r="K331" s="170"/>
      <c r="L331" s="175"/>
      <c r="M331" s="176"/>
      <c r="N331" s="177"/>
      <c r="O331" s="177"/>
      <c r="P331" s="177"/>
      <c r="Q331" s="177"/>
      <c r="R331" s="177"/>
      <c r="S331" s="177"/>
      <c r="T331" s="178"/>
      <c r="AT331" s="179" t="s">
        <v>132</v>
      </c>
      <c r="AU331" s="179" t="s">
        <v>82</v>
      </c>
      <c r="AV331" s="11" t="s">
        <v>82</v>
      </c>
      <c r="AW331" s="11" t="s">
        <v>33</v>
      </c>
      <c r="AX331" s="11" t="s">
        <v>72</v>
      </c>
      <c r="AY331" s="179" t="s">
        <v>122</v>
      </c>
    </row>
    <row r="332" spans="1:65" s="13" customFormat="1" ht="11.25">
      <c r="B332" s="190"/>
      <c r="C332" s="191"/>
      <c r="D332" s="164" t="s">
        <v>132</v>
      </c>
      <c r="E332" s="192" t="s">
        <v>19</v>
      </c>
      <c r="F332" s="193" t="s">
        <v>138</v>
      </c>
      <c r="G332" s="191"/>
      <c r="H332" s="194">
        <v>23</v>
      </c>
      <c r="I332" s="195"/>
      <c r="J332" s="191"/>
      <c r="K332" s="191"/>
      <c r="L332" s="196"/>
      <c r="M332" s="197"/>
      <c r="N332" s="198"/>
      <c r="O332" s="198"/>
      <c r="P332" s="198"/>
      <c r="Q332" s="198"/>
      <c r="R332" s="198"/>
      <c r="S332" s="198"/>
      <c r="T332" s="199"/>
      <c r="AT332" s="200" t="s">
        <v>132</v>
      </c>
      <c r="AU332" s="200" t="s">
        <v>82</v>
      </c>
      <c r="AV332" s="13" t="s">
        <v>121</v>
      </c>
      <c r="AW332" s="13" t="s">
        <v>33</v>
      </c>
      <c r="AX332" s="13" t="s">
        <v>80</v>
      </c>
      <c r="AY332" s="200" t="s">
        <v>122</v>
      </c>
    </row>
    <row r="333" spans="1:65" s="2" customFormat="1" ht="24.2" customHeight="1">
      <c r="A333" s="34"/>
      <c r="B333" s="35"/>
      <c r="C333" s="151" t="s">
        <v>575</v>
      </c>
      <c r="D333" s="151" t="s">
        <v>116</v>
      </c>
      <c r="E333" s="152" t="s">
        <v>529</v>
      </c>
      <c r="F333" s="153" t="s">
        <v>530</v>
      </c>
      <c r="G333" s="154" t="s">
        <v>175</v>
      </c>
      <c r="H333" s="155">
        <v>23</v>
      </c>
      <c r="I333" s="156"/>
      <c r="J333" s="157">
        <f>ROUND(I333*H333,2)</f>
        <v>0</v>
      </c>
      <c r="K333" s="153" t="s">
        <v>19</v>
      </c>
      <c r="L333" s="39"/>
      <c r="M333" s="158" t="s">
        <v>19</v>
      </c>
      <c r="N333" s="159" t="s">
        <v>43</v>
      </c>
      <c r="O333" s="64"/>
      <c r="P333" s="160">
        <f>O333*H333</f>
        <v>0</v>
      </c>
      <c r="Q333" s="160">
        <v>0</v>
      </c>
      <c r="R333" s="160">
        <f>Q333*H333</f>
        <v>0</v>
      </c>
      <c r="S333" s="160">
        <v>0</v>
      </c>
      <c r="T333" s="161">
        <f>S333*H333</f>
        <v>0</v>
      </c>
      <c r="U333" s="34"/>
      <c r="V333" s="34"/>
      <c r="W333" s="34"/>
      <c r="X333" s="34"/>
      <c r="Y333" s="34"/>
      <c r="Z333" s="34"/>
      <c r="AA333" s="34"/>
      <c r="AB333" s="34"/>
      <c r="AC333" s="34"/>
      <c r="AD333" s="34"/>
      <c r="AE333" s="34"/>
      <c r="AR333" s="162" t="s">
        <v>121</v>
      </c>
      <c r="AT333" s="162" t="s">
        <v>116</v>
      </c>
      <c r="AU333" s="162" t="s">
        <v>82</v>
      </c>
      <c r="AY333" s="17" t="s">
        <v>122</v>
      </c>
      <c r="BE333" s="163">
        <f>IF(N333="základní",J333,0)</f>
        <v>0</v>
      </c>
      <c r="BF333" s="163">
        <f>IF(N333="snížená",J333,0)</f>
        <v>0</v>
      </c>
      <c r="BG333" s="163">
        <f>IF(N333="zákl. přenesená",J333,0)</f>
        <v>0</v>
      </c>
      <c r="BH333" s="163">
        <f>IF(N333="sníž. přenesená",J333,0)</f>
        <v>0</v>
      </c>
      <c r="BI333" s="163">
        <f>IF(N333="nulová",J333,0)</f>
        <v>0</v>
      </c>
      <c r="BJ333" s="17" t="s">
        <v>80</v>
      </c>
      <c r="BK333" s="163">
        <f>ROUND(I333*H333,2)</f>
        <v>0</v>
      </c>
      <c r="BL333" s="17" t="s">
        <v>121</v>
      </c>
      <c r="BM333" s="162" t="s">
        <v>576</v>
      </c>
    </row>
    <row r="334" spans="1:65" s="2" customFormat="1" ht="19.5">
      <c r="A334" s="34"/>
      <c r="B334" s="35"/>
      <c r="C334" s="36"/>
      <c r="D334" s="164" t="s">
        <v>123</v>
      </c>
      <c r="E334" s="36"/>
      <c r="F334" s="165" t="s">
        <v>530</v>
      </c>
      <c r="G334" s="36"/>
      <c r="H334" s="36"/>
      <c r="I334" s="166"/>
      <c r="J334" s="36"/>
      <c r="K334" s="36"/>
      <c r="L334" s="39"/>
      <c r="M334" s="167"/>
      <c r="N334" s="168"/>
      <c r="O334" s="64"/>
      <c r="P334" s="64"/>
      <c r="Q334" s="64"/>
      <c r="R334" s="64"/>
      <c r="S334" s="64"/>
      <c r="T334" s="65"/>
      <c r="U334" s="34"/>
      <c r="V334" s="34"/>
      <c r="W334" s="34"/>
      <c r="X334" s="34"/>
      <c r="Y334" s="34"/>
      <c r="Z334" s="34"/>
      <c r="AA334" s="34"/>
      <c r="AB334" s="34"/>
      <c r="AC334" s="34"/>
      <c r="AD334" s="34"/>
      <c r="AE334" s="34"/>
      <c r="AT334" s="17" t="s">
        <v>123</v>
      </c>
      <c r="AU334" s="17" t="s">
        <v>82</v>
      </c>
    </row>
    <row r="335" spans="1:65" s="11" customFormat="1" ht="11.25">
      <c r="B335" s="169"/>
      <c r="C335" s="170"/>
      <c r="D335" s="164" t="s">
        <v>132</v>
      </c>
      <c r="E335" s="171" t="s">
        <v>19</v>
      </c>
      <c r="F335" s="172" t="s">
        <v>577</v>
      </c>
      <c r="G335" s="170"/>
      <c r="H335" s="173">
        <v>23</v>
      </c>
      <c r="I335" s="174"/>
      <c r="J335" s="170"/>
      <c r="K335" s="170"/>
      <c r="L335" s="175"/>
      <c r="M335" s="176"/>
      <c r="N335" s="177"/>
      <c r="O335" s="177"/>
      <c r="P335" s="177"/>
      <c r="Q335" s="177"/>
      <c r="R335" s="177"/>
      <c r="S335" s="177"/>
      <c r="T335" s="178"/>
      <c r="AT335" s="179" t="s">
        <v>132</v>
      </c>
      <c r="AU335" s="179" t="s">
        <v>82</v>
      </c>
      <c r="AV335" s="11" t="s">
        <v>82</v>
      </c>
      <c r="AW335" s="11" t="s">
        <v>33</v>
      </c>
      <c r="AX335" s="11" t="s">
        <v>72</v>
      </c>
      <c r="AY335" s="179" t="s">
        <v>122</v>
      </c>
    </row>
    <row r="336" spans="1:65" s="13" customFormat="1" ht="11.25">
      <c r="B336" s="190"/>
      <c r="C336" s="191"/>
      <c r="D336" s="164" t="s">
        <v>132</v>
      </c>
      <c r="E336" s="192" t="s">
        <v>19</v>
      </c>
      <c r="F336" s="193" t="s">
        <v>138</v>
      </c>
      <c r="G336" s="191"/>
      <c r="H336" s="194">
        <v>23</v>
      </c>
      <c r="I336" s="195"/>
      <c r="J336" s="191"/>
      <c r="K336" s="191"/>
      <c r="L336" s="196"/>
      <c r="M336" s="197"/>
      <c r="N336" s="198"/>
      <c r="O336" s="198"/>
      <c r="P336" s="198"/>
      <c r="Q336" s="198"/>
      <c r="R336" s="198"/>
      <c r="S336" s="198"/>
      <c r="T336" s="199"/>
      <c r="AT336" s="200" t="s">
        <v>132</v>
      </c>
      <c r="AU336" s="200" t="s">
        <v>82</v>
      </c>
      <c r="AV336" s="13" t="s">
        <v>121</v>
      </c>
      <c r="AW336" s="13" t="s">
        <v>33</v>
      </c>
      <c r="AX336" s="13" t="s">
        <v>80</v>
      </c>
      <c r="AY336" s="200" t="s">
        <v>122</v>
      </c>
    </row>
    <row r="337" spans="1:65" s="14" customFormat="1" ht="22.9" customHeight="1">
      <c r="B337" s="211"/>
      <c r="C337" s="212"/>
      <c r="D337" s="213" t="s">
        <v>71</v>
      </c>
      <c r="E337" s="235" t="s">
        <v>578</v>
      </c>
      <c r="F337" s="235" t="s">
        <v>579</v>
      </c>
      <c r="G337" s="212"/>
      <c r="H337" s="212"/>
      <c r="I337" s="215"/>
      <c r="J337" s="236">
        <f>BK337</f>
        <v>0</v>
      </c>
      <c r="K337" s="212"/>
      <c r="L337" s="217"/>
      <c r="M337" s="218"/>
      <c r="N337" s="219"/>
      <c r="O337" s="219"/>
      <c r="P337" s="220">
        <f>SUM(P338:P407)</f>
        <v>0</v>
      </c>
      <c r="Q337" s="219"/>
      <c r="R337" s="220">
        <f>SUM(R338:R407)</f>
        <v>0</v>
      </c>
      <c r="S337" s="219"/>
      <c r="T337" s="221">
        <f>SUM(T338:T407)</f>
        <v>0</v>
      </c>
      <c r="AR337" s="222" t="s">
        <v>80</v>
      </c>
      <c r="AT337" s="223" t="s">
        <v>71</v>
      </c>
      <c r="AU337" s="223" t="s">
        <v>80</v>
      </c>
      <c r="AY337" s="222" t="s">
        <v>122</v>
      </c>
      <c r="BK337" s="224">
        <f>SUM(BK338:BK407)</f>
        <v>0</v>
      </c>
    </row>
    <row r="338" spans="1:65" s="2" customFormat="1" ht="21.75" customHeight="1">
      <c r="A338" s="34"/>
      <c r="B338" s="35"/>
      <c r="C338" s="151" t="s">
        <v>300</v>
      </c>
      <c r="D338" s="151" t="s">
        <v>116</v>
      </c>
      <c r="E338" s="152" t="s">
        <v>547</v>
      </c>
      <c r="F338" s="153" t="s">
        <v>548</v>
      </c>
      <c r="G338" s="154" t="s">
        <v>175</v>
      </c>
      <c r="H338" s="155">
        <v>14</v>
      </c>
      <c r="I338" s="156"/>
      <c r="J338" s="157">
        <f>ROUND(I338*H338,2)</f>
        <v>0</v>
      </c>
      <c r="K338" s="153" t="s">
        <v>120</v>
      </c>
      <c r="L338" s="39"/>
      <c r="M338" s="158" t="s">
        <v>19</v>
      </c>
      <c r="N338" s="159" t="s">
        <v>43</v>
      </c>
      <c r="O338" s="64"/>
      <c r="P338" s="160">
        <f>O338*H338</f>
        <v>0</v>
      </c>
      <c r="Q338" s="160">
        <v>0</v>
      </c>
      <c r="R338" s="160">
        <f>Q338*H338</f>
        <v>0</v>
      </c>
      <c r="S338" s="160">
        <v>0</v>
      </c>
      <c r="T338" s="161">
        <f>S338*H338</f>
        <v>0</v>
      </c>
      <c r="U338" s="34"/>
      <c r="V338" s="34"/>
      <c r="W338" s="34"/>
      <c r="X338" s="34"/>
      <c r="Y338" s="34"/>
      <c r="Z338" s="34"/>
      <c r="AA338" s="34"/>
      <c r="AB338" s="34"/>
      <c r="AC338" s="34"/>
      <c r="AD338" s="34"/>
      <c r="AE338" s="34"/>
      <c r="AR338" s="162" t="s">
        <v>121</v>
      </c>
      <c r="AT338" s="162" t="s">
        <v>116</v>
      </c>
      <c r="AU338" s="162" t="s">
        <v>82</v>
      </c>
      <c r="AY338" s="17" t="s">
        <v>122</v>
      </c>
      <c r="BE338" s="163">
        <f>IF(N338="základní",J338,0)</f>
        <v>0</v>
      </c>
      <c r="BF338" s="163">
        <f>IF(N338="snížená",J338,0)</f>
        <v>0</v>
      </c>
      <c r="BG338" s="163">
        <f>IF(N338="zákl. přenesená",J338,0)</f>
        <v>0</v>
      </c>
      <c r="BH338" s="163">
        <f>IF(N338="sníž. přenesená",J338,0)</f>
        <v>0</v>
      </c>
      <c r="BI338" s="163">
        <f>IF(N338="nulová",J338,0)</f>
        <v>0</v>
      </c>
      <c r="BJ338" s="17" t="s">
        <v>80</v>
      </c>
      <c r="BK338" s="163">
        <f>ROUND(I338*H338,2)</f>
        <v>0</v>
      </c>
      <c r="BL338" s="17" t="s">
        <v>121</v>
      </c>
      <c r="BM338" s="162" t="s">
        <v>580</v>
      </c>
    </row>
    <row r="339" spans="1:65" s="2" customFormat="1" ht="11.25">
      <c r="A339" s="34"/>
      <c r="B339" s="35"/>
      <c r="C339" s="36"/>
      <c r="D339" s="164" t="s">
        <v>123</v>
      </c>
      <c r="E339" s="36"/>
      <c r="F339" s="165" t="s">
        <v>548</v>
      </c>
      <c r="G339" s="36"/>
      <c r="H339" s="36"/>
      <c r="I339" s="166"/>
      <c r="J339" s="36"/>
      <c r="K339" s="36"/>
      <c r="L339" s="39"/>
      <c r="M339" s="167"/>
      <c r="N339" s="168"/>
      <c r="O339" s="64"/>
      <c r="P339" s="64"/>
      <c r="Q339" s="64"/>
      <c r="R339" s="64"/>
      <c r="S339" s="64"/>
      <c r="T339" s="65"/>
      <c r="U339" s="34"/>
      <c r="V339" s="34"/>
      <c r="W339" s="34"/>
      <c r="X339" s="34"/>
      <c r="Y339" s="34"/>
      <c r="Z339" s="34"/>
      <c r="AA339" s="34"/>
      <c r="AB339" s="34"/>
      <c r="AC339" s="34"/>
      <c r="AD339" s="34"/>
      <c r="AE339" s="34"/>
      <c r="AT339" s="17" t="s">
        <v>123</v>
      </c>
      <c r="AU339" s="17" t="s">
        <v>82</v>
      </c>
    </row>
    <row r="340" spans="1:65" s="11" customFormat="1" ht="11.25">
      <c r="B340" s="169"/>
      <c r="C340" s="170"/>
      <c r="D340" s="164" t="s">
        <v>132</v>
      </c>
      <c r="E340" s="171" t="s">
        <v>19</v>
      </c>
      <c r="F340" s="172" t="s">
        <v>581</v>
      </c>
      <c r="G340" s="170"/>
      <c r="H340" s="173">
        <v>14</v>
      </c>
      <c r="I340" s="174"/>
      <c r="J340" s="170"/>
      <c r="K340" s="170"/>
      <c r="L340" s="175"/>
      <c r="M340" s="176"/>
      <c r="N340" s="177"/>
      <c r="O340" s="177"/>
      <c r="P340" s="177"/>
      <c r="Q340" s="177"/>
      <c r="R340" s="177"/>
      <c r="S340" s="177"/>
      <c r="T340" s="178"/>
      <c r="AT340" s="179" t="s">
        <v>132</v>
      </c>
      <c r="AU340" s="179" t="s">
        <v>82</v>
      </c>
      <c r="AV340" s="11" t="s">
        <v>82</v>
      </c>
      <c r="AW340" s="11" t="s">
        <v>33</v>
      </c>
      <c r="AX340" s="11" t="s">
        <v>72</v>
      </c>
      <c r="AY340" s="179" t="s">
        <v>122</v>
      </c>
    </row>
    <row r="341" spans="1:65" s="13" customFormat="1" ht="11.25">
      <c r="B341" s="190"/>
      <c r="C341" s="191"/>
      <c r="D341" s="164" t="s">
        <v>132</v>
      </c>
      <c r="E341" s="192" t="s">
        <v>19</v>
      </c>
      <c r="F341" s="193" t="s">
        <v>138</v>
      </c>
      <c r="G341" s="191"/>
      <c r="H341" s="194">
        <v>14</v>
      </c>
      <c r="I341" s="195"/>
      <c r="J341" s="191"/>
      <c r="K341" s="191"/>
      <c r="L341" s="196"/>
      <c r="M341" s="197"/>
      <c r="N341" s="198"/>
      <c r="O341" s="198"/>
      <c r="P341" s="198"/>
      <c r="Q341" s="198"/>
      <c r="R341" s="198"/>
      <c r="S341" s="198"/>
      <c r="T341" s="199"/>
      <c r="AT341" s="200" t="s">
        <v>132</v>
      </c>
      <c r="AU341" s="200" t="s">
        <v>82</v>
      </c>
      <c r="AV341" s="13" t="s">
        <v>121</v>
      </c>
      <c r="AW341" s="13" t="s">
        <v>33</v>
      </c>
      <c r="AX341" s="13" t="s">
        <v>80</v>
      </c>
      <c r="AY341" s="200" t="s">
        <v>122</v>
      </c>
    </row>
    <row r="342" spans="1:65" s="2" customFormat="1" ht="24.2" customHeight="1">
      <c r="A342" s="34"/>
      <c r="B342" s="35"/>
      <c r="C342" s="151" t="s">
        <v>582</v>
      </c>
      <c r="D342" s="151" t="s">
        <v>116</v>
      </c>
      <c r="E342" s="152" t="s">
        <v>550</v>
      </c>
      <c r="F342" s="153" t="s">
        <v>551</v>
      </c>
      <c r="G342" s="154" t="s">
        <v>130</v>
      </c>
      <c r="H342" s="155">
        <v>37.375</v>
      </c>
      <c r="I342" s="156"/>
      <c r="J342" s="157">
        <f>ROUND(I342*H342,2)</f>
        <v>0</v>
      </c>
      <c r="K342" s="153" t="s">
        <v>120</v>
      </c>
      <c r="L342" s="39"/>
      <c r="M342" s="158" t="s">
        <v>19</v>
      </c>
      <c r="N342" s="159" t="s">
        <v>43</v>
      </c>
      <c r="O342" s="64"/>
      <c r="P342" s="160">
        <f>O342*H342</f>
        <v>0</v>
      </c>
      <c r="Q342" s="160">
        <v>0</v>
      </c>
      <c r="R342" s="160">
        <f>Q342*H342</f>
        <v>0</v>
      </c>
      <c r="S342" s="160">
        <v>0</v>
      </c>
      <c r="T342" s="161">
        <f>S342*H342</f>
        <v>0</v>
      </c>
      <c r="U342" s="34"/>
      <c r="V342" s="34"/>
      <c r="W342" s="34"/>
      <c r="X342" s="34"/>
      <c r="Y342" s="34"/>
      <c r="Z342" s="34"/>
      <c r="AA342" s="34"/>
      <c r="AB342" s="34"/>
      <c r="AC342" s="34"/>
      <c r="AD342" s="34"/>
      <c r="AE342" s="34"/>
      <c r="AR342" s="162" t="s">
        <v>121</v>
      </c>
      <c r="AT342" s="162" t="s">
        <v>116</v>
      </c>
      <c r="AU342" s="162" t="s">
        <v>82</v>
      </c>
      <c r="AY342" s="17" t="s">
        <v>122</v>
      </c>
      <c r="BE342" s="163">
        <f>IF(N342="základní",J342,0)</f>
        <v>0</v>
      </c>
      <c r="BF342" s="163">
        <f>IF(N342="snížená",J342,0)</f>
        <v>0</v>
      </c>
      <c r="BG342" s="163">
        <f>IF(N342="zákl. přenesená",J342,0)</f>
        <v>0</v>
      </c>
      <c r="BH342" s="163">
        <f>IF(N342="sníž. přenesená",J342,0)</f>
        <v>0</v>
      </c>
      <c r="BI342" s="163">
        <f>IF(N342="nulová",J342,0)</f>
        <v>0</v>
      </c>
      <c r="BJ342" s="17" t="s">
        <v>80</v>
      </c>
      <c r="BK342" s="163">
        <f>ROUND(I342*H342,2)</f>
        <v>0</v>
      </c>
      <c r="BL342" s="17" t="s">
        <v>121</v>
      </c>
      <c r="BM342" s="162" t="s">
        <v>583</v>
      </c>
    </row>
    <row r="343" spans="1:65" s="2" customFormat="1" ht="19.5">
      <c r="A343" s="34"/>
      <c r="B343" s="35"/>
      <c r="C343" s="36"/>
      <c r="D343" s="164" t="s">
        <v>123</v>
      </c>
      <c r="E343" s="36"/>
      <c r="F343" s="165" t="s">
        <v>551</v>
      </c>
      <c r="G343" s="36"/>
      <c r="H343" s="36"/>
      <c r="I343" s="166"/>
      <c r="J343" s="36"/>
      <c r="K343" s="36"/>
      <c r="L343" s="39"/>
      <c r="M343" s="167"/>
      <c r="N343" s="168"/>
      <c r="O343" s="64"/>
      <c r="P343" s="64"/>
      <c r="Q343" s="64"/>
      <c r="R343" s="64"/>
      <c r="S343" s="64"/>
      <c r="T343" s="65"/>
      <c r="U343" s="34"/>
      <c r="V343" s="34"/>
      <c r="W343" s="34"/>
      <c r="X343" s="34"/>
      <c r="Y343" s="34"/>
      <c r="Z343" s="34"/>
      <c r="AA343" s="34"/>
      <c r="AB343" s="34"/>
      <c r="AC343" s="34"/>
      <c r="AD343" s="34"/>
      <c r="AE343" s="34"/>
      <c r="AT343" s="17" t="s">
        <v>123</v>
      </c>
      <c r="AU343" s="17" t="s">
        <v>82</v>
      </c>
    </row>
    <row r="344" spans="1:65" s="11" customFormat="1" ht="11.25">
      <c r="B344" s="169"/>
      <c r="C344" s="170"/>
      <c r="D344" s="164" t="s">
        <v>132</v>
      </c>
      <c r="E344" s="171" t="s">
        <v>19</v>
      </c>
      <c r="F344" s="172" t="s">
        <v>584</v>
      </c>
      <c r="G344" s="170"/>
      <c r="H344" s="173">
        <v>37.375</v>
      </c>
      <c r="I344" s="174"/>
      <c r="J344" s="170"/>
      <c r="K344" s="170"/>
      <c r="L344" s="175"/>
      <c r="M344" s="176"/>
      <c r="N344" s="177"/>
      <c r="O344" s="177"/>
      <c r="P344" s="177"/>
      <c r="Q344" s="177"/>
      <c r="R344" s="177"/>
      <c r="S344" s="177"/>
      <c r="T344" s="178"/>
      <c r="AT344" s="179" t="s">
        <v>132</v>
      </c>
      <c r="AU344" s="179" t="s">
        <v>82</v>
      </c>
      <c r="AV344" s="11" t="s">
        <v>82</v>
      </c>
      <c r="AW344" s="11" t="s">
        <v>33</v>
      </c>
      <c r="AX344" s="11" t="s">
        <v>72</v>
      </c>
      <c r="AY344" s="179" t="s">
        <v>122</v>
      </c>
    </row>
    <row r="345" spans="1:65" s="13" customFormat="1" ht="11.25">
      <c r="B345" s="190"/>
      <c r="C345" s="191"/>
      <c r="D345" s="164" t="s">
        <v>132</v>
      </c>
      <c r="E345" s="192" t="s">
        <v>19</v>
      </c>
      <c r="F345" s="193" t="s">
        <v>138</v>
      </c>
      <c r="G345" s="191"/>
      <c r="H345" s="194">
        <v>37.375</v>
      </c>
      <c r="I345" s="195"/>
      <c r="J345" s="191"/>
      <c r="K345" s="191"/>
      <c r="L345" s="196"/>
      <c r="M345" s="197"/>
      <c r="N345" s="198"/>
      <c r="O345" s="198"/>
      <c r="P345" s="198"/>
      <c r="Q345" s="198"/>
      <c r="R345" s="198"/>
      <c r="S345" s="198"/>
      <c r="T345" s="199"/>
      <c r="AT345" s="200" t="s">
        <v>132</v>
      </c>
      <c r="AU345" s="200" t="s">
        <v>82</v>
      </c>
      <c r="AV345" s="13" t="s">
        <v>121</v>
      </c>
      <c r="AW345" s="13" t="s">
        <v>33</v>
      </c>
      <c r="AX345" s="13" t="s">
        <v>80</v>
      </c>
      <c r="AY345" s="200" t="s">
        <v>122</v>
      </c>
    </row>
    <row r="346" spans="1:65" s="2" customFormat="1" ht="55.5" customHeight="1">
      <c r="A346" s="34"/>
      <c r="B346" s="35"/>
      <c r="C346" s="151" t="s">
        <v>304</v>
      </c>
      <c r="D346" s="151" t="s">
        <v>116</v>
      </c>
      <c r="E346" s="152" t="s">
        <v>151</v>
      </c>
      <c r="F346" s="153" t="s">
        <v>152</v>
      </c>
      <c r="G346" s="154" t="s">
        <v>141</v>
      </c>
      <c r="H346" s="155">
        <v>13.978</v>
      </c>
      <c r="I346" s="156"/>
      <c r="J346" s="157">
        <f>ROUND(I346*H346,2)</f>
        <v>0</v>
      </c>
      <c r="K346" s="153" t="s">
        <v>120</v>
      </c>
      <c r="L346" s="39"/>
      <c r="M346" s="158" t="s">
        <v>19</v>
      </c>
      <c r="N346" s="159" t="s">
        <v>43</v>
      </c>
      <c r="O346" s="64"/>
      <c r="P346" s="160">
        <f>O346*H346</f>
        <v>0</v>
      </c>
      <c r="Q346" s="160">
        <v>0</v>
      </c>
      <c r="R346" s="160">
        <f>Q346*H346</f>
        <v>0</v>
      </c>
      <c r="S346" s="160">
        <v>0</v>
      </c>
      <c r="T346" s="161">
        <f>S346*H346</f>
        <v>0</v>
      </c>
      <c r="U346" s="34"/>
      <c r="V346" s="34"/>
      <c r="W346" s="34"/>
      <c r="X346" s="34"/>
      <c r="Y346" s="34"/>
      <c r="Z346" s="34"/>
      <c r="AA346" s="34"/>
      <c r="AB346" s="34"/>
      <c r="AC346" s="34"/>
      <c r="AD346" s="34"/>
      <c r="AE346" s="34"/>
      <c r="AR346" s="162" t="s">
        <v>121</v>
      </c>
      <c r="AT346" s="162" t="s">
        <v>116</v>
      </c>
      <c r="AU346" s="162" t="s">
        <v>82</v>
      </c>
      <c r="AY346" s="17" t="s">
        <v>122</v>
      </c>
      <c r="BE346" s="163">
        <f>IF(N346="základní",J346,0)</f>
        <v>0</v>
      </c>
      <c r="BF346" s="163">
        <f>IF(N346="snížená",J346,0)</f>
        <v>0</v>
      </c>
      <c r="BG346" s="163">
        <f>IF(N346="zákl. přenesená",J346,0)</f>
        <v>0</v>
      </c>
      <c r="BH346" s="163">
        <f>IF(N346="sníž. přenesená",J346,0)</f>
        <v>0</v>
      </c>
      <c r="BI346" s="163">
        <f>IF(N346="nulová",J346,0)</f>
        <v>0</v>
      </c>
      <c r="BJ346" s="17" t="s">
        <v>80</v>
      </c>
      <c r="BK346" s="163">
        <f>ROUND(I346*H346,2)</f>
        <v>0</v>
      </c>
      <c r="BL346" s="17" t="s">
        <v>121</v>
      </c>
      <c r="BM346" s="162" t="s">
        <v>585</v>
      </c>
    </row>
    <row r="347" spans="1:65" s="2" customFormat="1" ht="29.25">
      <c r="A347" s="34"/>
      <c r="B347" s="35"/>
      <c r="C347" s="36"/>
      <c r="D347" s="164" t="s">
        <v>123</v>
      </c>
      <c r="E347" s="36"/>
      <c r="F347" s="165" t="s">
        <v>152</v>
      </c>
      <c r="G347" s="36"/>
      <c r="H347" s="36"/>
      <c r="I347" s="166"/>
      <c r="J347" s="36"/>
      <c r="K347" s="36"/>
      <c r="L347" s="39"/>
      <c r="M347" s="167"/>
      <c r="N347" s="168"/>
      <c r="O347" s="64"/>
      <c r="P347" s="64"/>
      <c r="Q347" s="64"/>
      <c r="R347" s="64"/>
      <c r="S347" s="64"/>
      <c r="T347" s="65"/>
      <c r="U347" s="34"/>
      <c r="V347" s="34"/>
      <c r="W347" s="34"/>
      <c r="X347" s="34"/>
      <c r="Y347" s="34"/>
      <c r="Z347" s="34"/>
      <c r="AA347" s="34"/>
      <c r="AB347" s="34"/>
      <c r="AC347" s="34"/>
      <c r="AD347" s="34"/>
      <c r="AE347" s="34"/>
      <c r="AT347" s="17" t="s">
        <v>123</v>
      </c>
      <c r="AU347" s="17" t="s">
        <v>82</v>
      </c>
    </row>
    <row r="348" spans="1:65" s="11" customFormat="1" ht="11.25">
      <c r="B348" s="169"/>
      <c r="C348" s="170"/>
      <c r="D348" s="164" t="s">
        <v>132</v>
      </c>
      <c r="E348" s="171" t="s">
        <v>19</v>
      </c>
      <c r="F348" s="172" t="s">
        <v>586</v>
      </c>
      <c r="G348" s="170"/>
      <c r="H348" s="173">
        <v>13.978</v>
      </c>
      <c r="I348" s="174"/>
      <c r="J348" s="170"/>
      <c r="K348" s="170"/>
      <c r="L348" s="175"/>
      <c r="M348" s="176"/>
      <c r="N348" s="177"/>
      <c r="O348" s="177"/>
      <c r="P348" s="177"/>
      <c r="Q348" s="177"/>
      <c r="R348" s="177"/>
      <c r="S348" s="177"/>
      <c r="T348" s="178"/>
      <c r="AT348" s="179" t="s">
        <v>132</v>
      </c>
      <c r="AU348" s="179" t="s">
        <v>82</v>
      </c>
      <c r="AV348" s="11" t="s">
        <v>82</v>
      </c>
      <c r="AW348" s="11" t="s">
        <v>33</v>
      </c>
      <c r="AX348" s="11" t="s">
        <v>72</v>
      </c>
      <c r="AY348" s="179" t="s">
        <v>122</v>
      </c>
    </row>
    <row r="349" spans="1:65" s="13" customFormat="1" ht="11.25">
      <c r="B349" s="190"/>
      <c r="C349" s="191"/>
      <c r="D349" s="164" t="s">
        <v>132</v>
      </c>
      <c r="E349" s="192" t="s">
        <v>19</v>
      </c>
      <c r="F349" s="193" t="s">
        <v>138</v>
      </c>
      <c r="G349" s="191"/>
      <c r="H349" s="194">
        <v>13.978</v>
      </c>
      <c r="I349" s="195"/>
      <c r="J349" s="191"/>
      <c r="K349" s="191"/>
      <c r="L349" s="196"/>
      <c r="M349" s="197"/>
      <c r="N349" s="198"/>
      <c r="O349" s="198"/>
      <c r="P349" s="198"/>
      <c r="Q349" s="198"/>
      <c r="R349" s="198"/>
      <c r="S349" s="198"/>
      <c r="T349" s="199"/>
      <c r="AT349" s="200" t="s">
        <v>132</v>
      </c>
      <c r="AU349" s="200" t="s">
        <v>82</v>
      </c>
      <c r="AV349" s="13" t="s">
        <v>121</v>
      </c>
      <c r="AW349" s="13" t="s">
        <v>33</v>
      </c>
      <c r="AX349" s="13" t="s">
        <v>80</v>
      </c>
      <c r="AY349" s="200" t="s">
        <v>122</v>
      </c>
    </row>
    <row r="350" spans="1:65" s="2" customFormat="1" ht="24.2" customHeight="1">
      <c r="A350" s="34"/>
      <c r="B350" s="35"/>
      <c r="C350" s="151" t="s">
        <v>587</v>
      </c>
      <c r="D350" s="151" t="s">
        <v>116</v>
      </c>
      <c r="E350" s="152" t="s">
        <v>554</v>
      </c>
      <c r="F350" s="153" t="s">
        <v>555</v>
      </c>
      <c r="G350" s="154" t="s">
        <v>141</v>
      </c>
      <c r="H350" s="155">
        <v>13.978</v>
      </c>
      <c r="I350" s="156"/>
      <c r="J350" s="157">
        <f>ROUND(I350*H350,2)</f>
        <v>0</v>
      </c>
      <c r="K350" s="153" t="s">
        <v>120</v>
      </c>
      <c r="L350" s="39"/>
      <c r="M350" s="158" t="s">
        <v>19</v>
      </c>
      <c r="N350" s="159" t="s">
        <v>43</v>
      </c>
      <c r="O350" s="64"/>
      <c r="P350" s="160">
        <f>O350*H350</f>
        <v>0</v>
      </c>
      <c r="Q350" s="160">
        <v>0</v>
      </c>
      <c r="R350" s="160">
        <f>Q350*H350</f>
        <v>0</v>
      </c>
      <c r="S350" s="160">
        <v>0</v>
      </c>
      <c r="T350" s="161">
        <f>S350*H350</f>
        <v>0</v>
      </c>
      <c r="U350" s="34"/>
      <c r="V350" s="34"/>
      <c r="W350" s="34"/>
      <c r="X350" s="34"/>
      <c r="Y350" s="34"/>
      <c r="Z350" s="34"/>
      <c r="AA350" s="34"/>
      <c r="AB350" s="34"/>
      <c r="AC350" s="34"/>
      <c r="AD350" s="34"/>
      <c r="AE350" s="34"/>
      <c r="AR350" s="162" t="s">
        <v>121</v>
      </c>
      <c r="AT350" s="162" t="s">
        <v>116</v>
      </c>
      <c r="AU350" s="162" t="s">
        <v>82</v>
      </c>
      <c r="AY350" s="17" t="s">
        <v>122</v>
      </c>
      <c r="BE350" s="163">
        <f>IF(N350="základní",J350,0)</f>
        <v>0</v>
      </c>
      <c r="BF350" s="163">
        <f>IF(N350="snížená",J350,0)</f>
        <v>0</v>
      </c>
      <c r="BG350" s="163">
        <f>IF(N350="zákl. přenesená",J350,0)</f>
        <v>0</v>
      </c>
      <c r="BH350" s="163">
        <f>IF(N350="sníž. přenesená",J350,0)</f>
        <v>0</v>
      </c>
      <c r="BI350" s="163">
        <f>IF(N350="nulová",J350,0)</f>
        <v>0</v>
      </c>
      <c r="BJ350" s="17" t="s">
        <v>80</v>
      </c>
      <c r="BK350" s="163">
        <f>ROUND(I350*H350,2)</f>
        <v>0</v>
      </c>
      <c r="BL350" s="17" t="s">
        <v>121</v>
      </c>
      <c r="BM350" s="162" t="s">
        <v>588</v>
      </c>
    </row>
    <row r="351" spans="1:65" s="2" customFormat="1" ht="11.25">
      <c r="A351" s="34"/>
      <c r="B351" s="35"/>
      <c r="C351" s="36"/>
      <c r="D351" s="164" t="s">
        <v>123</v>
      </c>
      <c r="E351" s="36"/>
      <c r="F351" s="165" t="s">
        <v>555</v>
      </c>
      <c r="G351" s="36"/>
      <c r="H351" s="36"/>
      <c r="I351" s="166"/>
      <c r="J351" s="36"/>
      <c r="K351" s="36"/>
      <c r="L351" s="39"/>
      <c r="M351" s="167"/>
      <c r="N351" s="168"/>
      <c r="O351" s="64"/>
      <c r="P351" s="64"/>
      <c r="Q351" s="64"/>
      <c r="R351" s="64"/>
      <c r="S351" s="64"/>
      <c r="T351" s="65"/>
      <c r="U351" s="34"/>
      <c r="V351" s="34"/>
      <c r="W351" s="34"/>
      <c r="X351" s="34"/>
      <c r="Y351" s="34"/>
      <c r="Z351" s="34"/>
      <c r="AA351" s="34"/>
      <c r="AB351" s="34"/>
      <c r="AC351" s="34"/>
      <c r="AD351" s="34"/>
      <c r="AE351" s="34"/>
      <c r="AT351" s="17" t="s">
        <v>123</v>
      </c>
      <c r="AU351" s="17" t="s">
        <v>82</v>
      </c>
    </row>
    <row r="352" spans="1:65" s="11" customFormat="1" ht="11.25">
      <c r="B352" s="169"/>
      <c r="C352" s="170"/>
      <c r="D352" s="164" t="s">
        <v>132</v>
      </c>
      <c r="E352" s="171" t="s">
        <v>19</v>
      </c>
      <c r="F352" s="172" t="s">
        <v>589</v>
      </c>
      <c r="G352" s="170"/>
      <c r="H352" s="173">
        <v>13.978</v>
      </c>
      <c r="I352" s="174"/>
      <c r="J352" s="170"/>
      <c r="K352" s="170"/>
      <c r="L352" s="175"/>
      <c r="M352" s="176"/>
      <c r="N352" s="177"/>
      <c r="O352" s="177"/>
      <c r="P352" s="177"/>
      <c r="Q352" s="177"/>
      <c r="R352" s="177"/>
      <c r="S352" s="177"/>
      <c r="T352" s="178"/>
      <c r="AT352" s="179" t="s">
        <v>132</v>
      </c>
      <c r="AU352" s="179" t="s">
        <v>82</v>
      </c>
      <c r="AV352" s="11" t="s">
        <v>82</v>
      </c>
      <c r="AW352" s="11" t="s">
        <v>33</v>
      </c>
      <c r="AX352" s="11" t="s">
        <v>72</v>
      </c>
      <c r="AY352" s="179" t="s">
        <v>122</v>
      </c>
    </row>
    <row r="353" spans="1:65" s="13" customFormat="1" ht="11.25">
      <c r="B353" s="190"/>
      <c r="C353" s="191"/>
      <c r="D353" s="164" t="s">
        <v>132</v>
      </c>
      <c r="E353" s="192" t="s">
        <v>19</v>
      </c>
      <c r="F353" s="193" t="s">
        <v>138</v>
      </c>
      <c r="G353" s="191"/>
      <c r="H353" s="194">
        <v>13.978</v>
      </c>
      <c r="I353" s="195"/>
      <c r="J353" s="191"/>
      <c r="K353" s="191"/>
      <c r="L353" s="196"/>
      <c r="M353" s="197"/>
      <c r="N353" s="198"/>
      <c r="O353" s="198"/>
      <c r="P353" s="198"/>
      <c r="Q353" s="198"/>
      <c r="R353" s="198"/>
      <c r="S353" s="198"/>
      <c r="T353" s="199"/>
      <c r="AT353" s="200" t="s">
        <v>132</v>
      </c>
      <c r="AU353" s="200" t="s">
        <v>82</v>
      </c>
      <c r="AV353" s="13" t="s">
        <v>121</v>
      </c>
      <c r="AW353" s="13" t="s">
        <v>33</v>
      </c>
      <c r="AX353" s="13" t="s">
        <v>80</v>
      </c>
      <c r="AY353" s="200" t="s">
        <v>122</v>
      </c>
    </row>
    <row r="354" spans="1:65" s="2" customFormat="1" ht="24.2" customHeight="1">
      <c r="A354" s="34"/>
      <c r="B354" s="35"/>
      <c r="C354" s="151" t="s">
        <v>305</v>
      </c>
      <c r="D354" s="151" t="s">
        <v>116</v>
      </c>
      <c r="E354" s="152" t="s">
        <v>557</v>
      </c>
      <c r="F354" s="153" t="s">
        <v>558</v>
      </c>
      <c r="G354" s="154" t="s">
        <v>175</v>
      </c>
      <c r="H354" s="155">
        <v>15</v>
      </c>
      <c r="I354" s="156"/>
      <c r="J354" s="157">
        <f>ROUND(I354*H354,2)</f>
        <v>0</v>
      </c>
      <c r="K354" s="153" t="s">
        <v>120</v>
      </c>
      <c r="L354" s="39"/>
      <c r="M354" s="158" t="s">
        <v>19</v>
      </c>
      <c r="N354" s="159" t="s">
        <v>43</v>
      </c>
      <c r="O354" s="64"/>
      <c r="P354" s="160">
        <f>O354*H354</f>
        <v>0</v>
      </c>
      <c r="Q354" s="160">
        <v>0</v>
      </c>
      <c r="R354" s="160">
        <f>Q354*H354</f>
        <v>0</v>
      </c>
      <c r="S354" s="160">
        <v>0</v>
      </c>
      <c r="T354" s="161">
        <f>S354*H354</f>
        <v>0</v>
      </c>
      <c r="U354" s="34"/>
      <c r="V354" s="34"/>
      <c r="W354" s="34"/>
      <c r="X354" s="34"/>
      <c r="Y354" s="34"/>
      <c r="Z354" s="34"/>
      <c r="AA354" s="34"/>
      <c r="AB354" s="34"/>
      <c r="AC354" s="34"/>
      <c r="AD354" s="34"/>
      <c r="AE354" s="34"/>
      <c r="AR354" s="162" t="s">
        <v>121</v>
      </c>
      <c r="AT354" s="162" t="s">
        <v>116</v>
      </c>
      <c r="AU354" s="162" t="s">
        <v>82</v>
      </c>
      <c r="AY354" s="17" t="s">
        <v>122</v>
      </c>
      <c r="BE354" s="163">
        <f>IF(N354="základní",J354,0)</f>
        <v>0</v>
      </c>
      <c r="BF354" s="163">
        <f>IF(N354="snížená",J354,0)</f>
        <v>0</v>
      </c>
      <c r="BG354" s="163">
        <f>IF(N354="zákl. přenesená",J354,0)</f>
        <v>0</v>
      </c>
      <c r="BH354" s="163">
        <f>IF(N354="sníž. přenesená",J354,0)</f>
        <v>0</v>
      </c>
      <c r="BI354" s="163">
        <f>IF(N354="nulová",J354,0)</f>
        <v>0</v>
      </c>
      <c r="BJ354" s="17" t="s">
        <v>80</v>
      </c>
      <c r="BK354" s="163">
        <f>ROUND(I354*H354,2)</f>
        <v>0</v>
      </c>
      <c r="BL354" s="17" t="s">
        <v>121</v>
      </c>
      <c r="BM354" s="162" t="s">
        <v>590</v>
      </c>
    </row>
    <row r="355" spans="1:65" s="2" customFormat="1" ht="11.25">
      <c r="A355" s="34"/>
      <c r="B355" s="35"/>
      <c r="C355" s="36"/>
      <c r="D355" s="164" t="s">
        <v>123</v>
      </c>
      <c r="E355" s="36"/>
      <c r="F355" s="165" t="s">
        <v>558</v>
      </c>
      <c r="G355" s="36"/>
      <c r="H355" s="36"/>
      <c r="I355" s="166"/>
      <c r="J355" s="36"/>
      <c r="K355" s="36"/>
      <c r="L355" s="39"/>
      <c r="M355" s="167"/>
      <c r="N355" s="168"/>
      <c r="O355" s="64"/>
      <c r="P355" s="64"/>
      <c r="Q355" s="64"/>
      <c r="R355" s="64"/>
      <c r="S355" s="64"/>
      <c r="T355" s="65"/>
      <c r="U355" s="34"/>
      <c r="V355" s="34"/>
      <c r="W355" s="34"/>
      <c r="X355" s="34"/>
      <c r="Y355" s="34"/>
      <c r="Z355" s="34"/>
      <c r="AA355" s="34"/>
      <c r="AB355" s="34"/>
      <c r="AC355" s="34"/>
      <c r="AD355" s="34"/>
      <c r="AE355" s="34"/>
      <c r="AT355" s="17" t="s">
        <v>123</v>
      </c>
      <c r="AU355" s="17" t="s">
        <v>82</v>
      </c>
    </row>
    <row r="356" spans="1:65" s="11" customFormat="1" ht="11.25">
      <c r="B356" s="169"/>
      <c r="C356" s="170"/>
      <c r="D356" s="164" t="s">
        <v>132</v>
      </c>
      <c r="E356" s="171" t="s">
        <v>19</v>
      </c>
      <c r="F356" s="172" t="s">
        <v>591</v>
      </c>
      <c r="G356" s="170"/>
      <c r="H356" s="173">
        <v>15</v>
      </c>
      <c r="I356" s="174"/>
      <c r="J356" s="170"/>
      <c r="K356" s="170"/>
      <c r="L356" s="175"/>
      <c r="M356" s="176"/>
      <c r="N356" s="177"/>
      <c r="O356" s="177"/>
      <c r="P356" s="177"/>
      <c r="Q356" s="177"/>
      <c r="R356" s="177"/>
      <c r="S356" s="177"/>
      <c r="T356" s="178"/>
      <c r="AT356" s="179" t="s">
        <v>132</v>
      </c>
      <c r="AU356" s="179" t="s">
        <v>82</v>
      </c>
      <c r="AV356" s="11" t="s">
        <v>82</v>
      </c>
      <c r="AW356" s="11" t="s">
        <v>33</v>
      </c>
      <c r="AX356" s="11" t="s">
        <v>72</v>
      </c>
      <c r="AY356" s="179" t="s">
        <v>122</v>
      </c>
    </row>
    <row r="357" spans="1:65" s="13" customFormat="1" ht="11.25">
      <c r="B357" s="190"/>
      <c r="C357" s="191"/>
      <c r="D357" s="164" t="s">
        <v>132</v>
      </c>
      <c r="E357" s="192" t="s">
        <v>19</v>
      </c>
      <c r="F357" s="193" t="s">
        <v>138</v>
      </c>
      <c r="G357" s="191"/>
      <c r="H357" s="194">
        <v>15</v>
      </c>
      <c r="I357" s="195"/>
      <c r="J357" s="191"/>
      <c r="K357" s="191"/>
      <c r="L357" s="196"/>
      <c r="M357" s="197"/>
      <c r="N357" s="198"/>
      <c r="O357" s="198"/>
      <c r="P357" s="198"/>
      <c r="Q357" s="198"/>
      <c r="R357" s="198"/>
      <c r="S357" s="198"/>
      <c r="T357" s="199"/>
      <c r="AT357" s="200" t="s">
        <v>132</v>
      </c>
      <c r="AU357" s="200" t="s">
        <v>82</v>
      </c>
      <c r="AV357" s="13" t="s">
        <v>121</v>
      </c>
      <c r="AW357" s="13" t="s">
        <v>33</v>
      </c>
      <c r="AX357" s="13" t="s">
        <v>80</v>
      </c>
      <c r="AY357" s="200" t="s">
        <v>122</v>
      </c>
    </row>
    <row r="358" spans="1:65" s="2" customFormat="1" ht="24.2" customHeight="1">
      <c r="A358" s="34"/>
      <c r="B358" s="35"/>
      <c r="C358" s="151" t="s">
        <v>592</v>
      </c>
      <c r="D358" s="151" t="s">
        <v>116</v>
      </c>
      <c r="E358" s="152" t="s">
        <v>593</v>
      </c>
      <c r="F358" s="153" t="s">
        <v>594</v>
      </c>
      <c r="G358" s="154" t="s">
        <v>175</v>
      </c>
      <c r="H358" s="155">
        <v>7.2</v>
      </c>
      <c r="I358" s="156"/>
      <c r="J358" s="157">
        <f>ROUND(I358*H358,2)</f>
        <v>0</v>
      </c>
      <c r="K358" s="153" t="s">
        <v>120</v>
      </c>
      <c r="L358" s="39"/>
      <c r="M358" s="158" t="s">
        <v>19</v>
      </c>
      <c r="N358" s="159" t="s">
        <v>43</v>
      </c>
      <c r="O358" s="64"/>
      <c r="P358" s="160">
        <f>O358*H358</f>
        <v>0</v>
      </c>
      <c r="Q358" s="160">
        <v>0</v>
      </c>
      <c r="R358" s="160">
        <f>Q358*H358</f>
        <v>0</v>
      </c>
      <c r="S358" s="160">
        <v>0</v>
      </c>
      <c r="T358" s="161">
        <f>S358*H358</f>
        <v>0</v>
      </c>
      <c r="U358" s="34"/>
      <c r="V358" s="34"/>
      <c r="W358" s="34"/>
      <c r="X358" s="34"/>
      <c r="Y358" s="34"/>
      <c r="Z358" s="34"/>
      <c r="AA358" s="34"/>
      <c r="AB358" s="34"/>
      <c r="AC358" s="34"/>
      <c r="AD358" s="34"/>
      <c r="AE358" s="34"/>
      <c r="AR358" s="162" t="s">
        <v>121</v>
      </c>
      <c r="AT358" s="162" t="s">
        <v>116</v>
      </c>
      <c r="AU358" s="162" t="s">
        <v>82</v>
      </c>
      <c r="AY358" s="17" t="s">
        <v>122</v>
      </c>
      <c r="BE358" s="163">
        <f>IF(N358="základní",J358,0)</f>
        <v>0</v>
      </c>
      <c r="BF358" s="163">
        <f>IF(N358="snížená",J358,0)</f>
        <v>0</v>
      </c>
      <c r="BG358" s="163">
        <f>IF(N358="zákl. přenesená",J358,0)</f>
        <v>0</v>
      </c>
      <c r="BH358" s="163">
        <f>IF(N358="sníž. přenesená",J358,0)</f>
        <v>0</v>
      </c>
      <c r="BI358" s="163">
        <f>IF(N358="nulová",J358,0)</f>
        <v>0</v>
      </c>
      <c r="BJ358" s="17" t="s">
        <v>80</v>
      </c>
      <c r="BK358" s="163">
        <f>ROUND(I358*H358,2)</f>
        <v>0</v>
      </c>
      <c r="BL358" s="17" t="s">
        <v>121</v>
      </c>
      <c r="BM358" s="162" t="s">
        <v>595</v>
      </c>
    </row>
    <row r="359" spans="1:65" s="2" customFormat="1" ht="19.5">
      <c r="A359" s="34"/>
      <c r="B359" s="35"/>
      <c r="C359" s="36"/>
      <c r="D359" s="164" t="s">
        <v>123</v>
      </c>
      <c r="E359" s="36"/>
      <c r="F359" s="165" t="s">
        <v>594</v>
      </c>
      <c r="G359" s="36"/>
      <c r="H359" s="36"/>
      <c r="I359" s="166"/>
      <c r="J359" s="36"/>
      <c r="K359" s="36"/>
      <c r="L359" s="39"/>
      <c r="M359" s="167"/>
      <c r="N359" s="168"/>
      <c r="O359" s="64"/>
      <c r="P359" s="64"/>
      <c r="Q359" s="64"/>
      <c r="R359" s="64"/>
      <c r="S359" s="64"/>
      <c r="T359" s="65"/>
      <c r="U359" s="34"/>
      <c r="V359" s="34"/>
      <c r="W359" s="34"/>
      <c r="X359" s="34"/>
      <c r="Y359" s="34"/>
      <c r="Z359" s="34"/>
      <c r="AA359" s="34"/>
      <c r="AB359" s="34"/>
      <c r="AC359" s="34"/>
      <c r="AD359" s="34"/>
      <c r="AE359" s="34"/>
      <c r="AT359" s="17" t="s">
        <v>123</v>
      </c>
      <c r="AU359" s="17" t="s">
        <v>82</v>
      </c>
    </row>
    <row r="360" spans="1:65" s="11" customFormat="1" ht="11.25">
      <c r="B360" s="169"/>
      <c r="C360" s="170"/>
      <c r="D360" s="164" t="s">
        <v>132</v>
      </c>
      <c r="E360" s="171" t="s">
        <v>19</v>
      </c>
      <c r="F360" s="172" t="s">
        <v>596</v>
      </c>
      <c r="G360" s="170"/>
      <c r="H360" s="173">
        <v>7.2</v>
      </c>
      <c r="I360" s="174"/>
      <c r="J360" s="170"/>
      <c r="K360" s="170"/>
      <c r="L360" s="175"/>
      <c r="M360" s="176"/>
      <c r="N360" s="177"/>
      <c r="O360" s="177"/>
      <c r="P360" s="177"/>
      <c r="Q360" s="177"/>
      <c r="R360" s="177"/>
      <c r="S360" s="177"/>
      <c r="T360" s="178"/>
      <c r="AT360" s="179" t="s">
        <v>132</v>
      </c>
      <c r="AU360" s="179" t="s">
        <v>82</v>
      </c>
      <c r="AV360" s="11" t="s">
        <v>82</v>
      </c>
      <c r="AW360" s="11" t="s">
        <v>33</v>
      </c>
      <c r="AX360" s="11" t="s">
        <v>72</v>
      </c>
      <c r="AY360" s="179" t="s">
        <v>122</v>
      </c>
    </row>
    <row r="361" spans="1:65" s="13" customFormat="1" ht="11.25">
      <c r="B361" s="190"/>
      <c r="C361" s="191"/>
      <c r="D361" s="164" t="s">
        <v>132</v>
      </c>
      <c r="E361" s="192" t="s">
        <v>19</v>
      </c>
      <c r="F361" s="193" t="s">
        <v>138</v>
      </c>
      <c r="G361" s="191"/>
      <c r="H361" s="194">
        <v>7.2</v>
      </c>
      <c r="I361" s="195"/>
      <c r="J361" s="191"/>
      <c r="K361" s="191"/>
      <c r="L361" s="196"/>
      <c r="M361" s="197"/>
      <c r="N361" s="198"/>
      <c r="O361" s="198"/>
      <c r="P361" s="198"/>
      <c r="Q361" s="198"/>
      <c r="R361" s="198"/>
      <c r="S361" s="198"/>
      <c r="T361" s="199"/>
      <c r="AT361" s="200" t="s">
        <v>132</v>
      </c>
      <c r="AU361" s="200" t="s">
        <v>82</v>
      </c>
      <c r="AV361" s="13" t="s">
        <v>121</v>
      </c>
      <c r="AW361" s="13" t="s">
        <v>33</v>
      </c>
      <c r="AX361" s="13" t="s">
        <v>80</v>
      </c>
      <c r="AY361" s="200" t="s">
        <v>122</v>
      </c>
    </row>
    <row r="362" spans="1:65" s="2" customFormat="1" ht="16.5" customHeight="1">
      <c r="A362" s="34"/>
      <c r="B362" s="35"/>
      <c r="C362" s="201" t="s">
        <v>309</v>
      </c>
      <c r="D362" s="201" t="s">
        <v>312</v>
      </c>
      <c r="E362" s="202" t="s">
        <v>597</v>
      </c>
      <c r="F362" s="203" t="s">
        <v>598</v>
      </c>
      <c r="G362" s="204" t="s">
        <v>119</v>
      </c>
      <c r="H362" s="205">
        <v>12</v>
      </c>
      <c r="I362" s="206"/>
      <c r="J362" s="207">
        <f>ROUND(I362*H362,2)</f>
        <v>0</v>
      </c>
      <c r="K362" s="203" t="s">
        <v>120</v>
      </c>
      <c r="L362" s="208"/>
      <c r="M362" s="209" t="s">
        <v>19</v>
      </c>
      <c r="N362" s="210" t="s">
        <v>43</v>
      </c>
      <c r="O362" s="64"/>
      <c r="P362" s="160">
        <f>O362*H362</f>
        <v>0</v>
      </c>
      <c r="Q362" s="160">
        <v>0</v>
      </c>
      <c r="R362" s="160">
        <f>Q362*H362</f>
        <v>0</v>
      </c>
      <c r="S362" s="160">
        <v>0</v>
      </c>
      <c r="T362" s="161">
        <f>S362*H362</f>
        <v>0</v>
      </c>
      <c r="U362" s="34"/>
      <c r="V362" s="34"/>
      <c r="W362" s="34"/>
      <c r="X362" s="34"/>
      <c r="Y362" s="34"/>
      <c r="Z362" s="34"/>
      <c r="AA362" s="34"/>
      <c r="AB362" s="34"/>
      <c r="AC362" s="34"/>
      <c r="AD362" s="34"/>
      <c r="AE362" s="34"/>
      <c r="AR362" s="162" t="s">
        <v>142</v>
      </c>
      <c r="AT362" s="162" t="s">
        <v>312</v>
      </c>
      <c r="AU362" s="162" t="s">
        <v>82</v>
      </c>
      <c r="AY362" s="17" t="s">
        <v>122</v>
      </c>
      <c r="BE362" s="163">
        <f>IF(N362="základní",J362,0)</f>
        <v>0</v>
      </c>
      <c r="BF362" s="163">
        <f>IF(N362="snížená",J362,0)</f>
        <v>0</v>
      </c>
      <c r="BG362" s="163">
        <f>IF(N362="zákl. přenesená",J362,0)</f>
        <v>0</v>
      </c>
      <c r="BH362" s="163">
        <f>IF(N362="sníž. přenesená",J362,0)</f>
        <v>0</v>
      </c>
      <c r="BI362" s="163">
        <f>IF(N362="nulová",J362,0)</f>
        <v>0</v>
      </c>
      <c r="BJ362" s="17" t="s">
        <v>80</v>
      </c>
      <c r="BK362" s="163">
        <f>ROUND(I362*H362,2)</f>
        <v>0</v>
      </c>
      <c r="BL362" s="17" t="s">
        <v>121</v>
      </c>
      <c r="BM362" s="162" t="s">
        <v>599</v>
      </c>
    </row>
    <row r="363" spans="1:65" s="2" customFormat="1" ht="11.25">
      <c r="A363" s="34"/>
      <c r="B363" s="35"/>
      <c r="C363" s="36"/>
      <c r="D363" s="164" t="s">
        <v>123</v>
      </c>
      <c r="E363" s="36"/>
      <c r="F363" s="165" t="s">
        <v>598</v>
      </c>
      <c r="G363" s="36"/>
      <c r="H363" s="36"/>
      <c r="I363" s="166"/>
      <c r="J363" s="36"/>
      <c r="K363" s="36"/>
      <c r="L363" s="39"/>
      <c r="M363" s="167"/>
      <c r="N363" s="168"/>
      <c r="O363" s="64"/>
      <c r="P363" s="64"/>
      <c r="Q363" s="64"/>
      <c r="R363" s="64"/>
      <c r="S363" s="64"/>
      <c r="T363" s="65"/>
      <c r="U363" s="34"/>
      <c r="V363" s="34"/>
      <c r="W363" s="34"/>
      <c r="X363" s="34"/>
      <c r="Y363" s="34"/>
      <c r="Z363" s="34"/>
      <c r="AA363" s="34"/>
      <c r="AB363" s="34"/>
      <c r="AC363" s="34"/>
      <c r="AD363" s="34"/>
      <c r="AE363" s="34"/>
      <c r="AT363" s="17" t="s">
        <v>123</v>
      </c>
      <c r="AU363" s="17" t="s">
        <v>82</v>
      </c>
    </row>
    <row r="364" spans="1:65" s="2" customFormat="1" ht="16.5" customHeight="1">
      <c r="A364" s="34"/>
      <c r="B364" s="35"/>
      <c r="C364" s="201" t="s">
        <v>600</v>
      </c>
      <c r="D364" s="201" t="s">
        <v>312</v>
      </c>
      <c r="E364" s="202" t="s">
        <v>601</v>
      </c>
      <c r="F364" s="203" t="s">
        <v>602</v>
      </c>
      <c r="G364" s="204" t="s">
        <v>119</v>
      </c>
      <c r="H364" s="205">
        <v>24</v>
      </c>
      <c r="I364" s="206"/>
      <c r="J364" s="207">
        <f>ROUND(I364*H364,2)</f>
        <v>0</v>
      </c>
      <c r="K364" s="203" t="s">
        <v>120</v>
      </c>
      <c r="L364" s="208"/>
      <c r="M364" s="209" t="s">
        <v>19</v>
      </c>
      <c r="N364" s="210" t="s">
        <v>43</v>
      </c>
      <c r="O364" s="64"/>
      <c r="P364" s="160">
        <f>O364*H364</f>
        <v>0</v>
      </c>
      <c r="Q364" s="160">
        <v>0</v>
      </c>
      <c r="R364" s="160">
        <f>Q364*H364</f>
        <v>0</v>
      </c>
      <c r="S364" s="160">
        <v>0</v>
      </c>
      <c r="T364" s="161">
        <f>S364*H364</f>
        <v>0</v>
      </c>
      <c r="U364" s="34"/>
      <c r="V364" s="34"/>
      <c r="W364" s="34"/>
      <c r="X364" s="34"/>
      <c r="Y364" s="34"/>
      <c r="Z364" s="34"/>
      <c r="AA364" s="34"/>
      <c r="AB364" s="34"/>
      <c r="AC364" s="34"/>
      <c r="AD364" s="34"/>
      <c r="AE364" s="34"/>
      <c r="AR364" s="162" t="s">
        <v>142</v>
      </c>
      <c r="AT364" s="162" t="s">
        <v>312</v>
      </c>
      <c r="AU364" s="162" t="s">
        <v>82</v>
      </c>
      <c r="AY364" s="17" t="s">
        <v>122</v>
      </c>
      <c r="BE364" s="163">
        <f>IF(N364="základní",J364,0)</f>
        <v>0</v>
      </c>
      <c r="BF364" s="163">
        <f>IF(N364="snížená",J364,0)</f>
        <v>0</v>
      </c>
      <c r="BG364" s="163">
        <f>IF(N364="zákl. přenesená",J364,0)</f>
        <v>0</v>
      </c>
      <c r="BH364" s="163">
        <f>IF(N364="sníž. přenesená",J364,0)</f>
        <v>0</v>
      </c>
      <c r="BI364" s="163">
        <f>IF(N364="nulová",J364,0)</f>
        <v>0</v>
      </c>
      <c r="BJ364" s="17" t="s">
        <v>80</v>
      </c>
      <c r="BK364" s="163">
        <f>ROUND(I364*H364,2)</f>
        <v>0</v>
      </c>
      <c r="BL364" s="17" t="s">
        <v>121</v>
      </c>
      <c r="BM364" s="162" t="s">
        <v>603</v>
      </c>
    </row>
    <row r="365" spans="1:65" s="2" customFormat="1" ht="11.25">
      <c r="A365" s="34"/>
      <c r="B365" s="35"/>
      <c r="C365" s="36"/>
      <c r="D365" s="164" t="s">
        <v>123</v>
      </c>
      <c r="E365" s="36"/>
      <c r="F365" s="165" t="s">
        <v>602</v>
      </c>
      <c r="G365" s="36"/>
      <c r="H365" s="36"/>
      <c r="I365" s="166"/>
      <c r="J365" s="36"/>
      <c r="K365" s="36"/>
      <c r="L365" s="39"/>
      <c r="M365" s="167"/>
      <c r="N365" s="168"/>
      <c r="O365" s="64"/>
      <c r="P365" s="64"/>
      <c r="Q365" s="64"/>
      <c r="R365" s="64"/>
      <c r="S365" s="64"/>
      <c r="T365" s="65"/>
      <c r="U365" s="34"/>
      <c r="V365" s="34"/>
      <c r="W365" s="34"/>
      <c r="X365" s="34"/>
      <c r="Y365" s="34"/>
      <c r="Z365" s="34"/>
      <c r="AA365" s="34"/>
      <c r="AB365" s="34"/>
      <c r="AC365" s="34"/>
      <c r="AD365" s="34"/>
      <c r="AE365" s="34"/>
      <c r="AT365" s="17" t="s">
        <v>123</v>
      </c>
      <c r="AU365" s="17" t="s">
        <v>82</v>
      </c>
    </row>
    <row r="366" spans="1:65" s="2" customFormat="1" ht="24.2" customHeight="1">
      <c r="A366" s="34"/>
      <c r="B366" s="35"/>
      <c r="C366" s="201" t="s">
        <v>315</v>
      </c>
      <c r="D366" s="201" t="s">
        <v>312</v>
      </c>
      <c r="E366" s="202" t="s">
        <v>604</v>
      </c>
      <c r="F366" s="203" t="s">
        <v>605</v>
      </c>
      <c r="G366" s="204" t="s">
        <v>119</v>
      </c>
      <c r="H366" s="205">
        <v>2</v>
      </c>
      <c r="I366" s="206"/>
      <c r="J366" s="207">
        <f>ROUND(I366*H366,2)</f>
        <v>0</v>
      </c>
      <c r="K366" s="203" t="s">
        <v>120</v>
      </c>
      <c r="L366" s="208"/>
      <c r="M366" s="209" t="s">
        <v>19</v>
      </c>
      <c r="N366" s="210" t="s">
        <v>43</v>
      </c>
      <c r="O366" s="64"/>
      <c r="P366" s="160">
        <f>O366*H366</f>
        <v>0</v>
      </c>
      <c r="Q366" s="160">
        <v>0</v>
      </c>
      <c r="R366" s="160">
        <f>Q366*H366</f>
        <v>0</v>
      </c>
      <c r="S366" s="160">
        <v>0</v>
      </c>
      <c r="T366" s="161">
        <f>S366*H366</f>
        <v>0</v>
      </c>
      <c r="U366" s="34"/>
      <c r="V366" s="34"/>
      <c r="W366" s="34"/>
      <c r="X366" s="34"/>
      <c r="Y366" s="34"/>
      <c r="Z366" s="34"/>
      <c r="AA366" s="34"/>
      <c r="AB366" s="34"/>
      <c r="AC366" s="34"/>
      <c r="AD366" s="34"/>
      <c r="AE366" s="34"/>
      <c r="AR366" s="162" t="s">
        <v>142</v>
      </c>
      <c r="AT366" s="162" t="s">
        <v>312</v>
      </c>
      <c r="AU366" s="162" t="s">
        <v>82</v>
      </c>
      <c r="AY366" s="17" t="s">
        <v>122</v>
      </c>
      <c r="BE366" s="163">
        <f>IF(N366="základní",J366,0)</f>
        <v>0</v>
      </c>
      <c r="BF366" s="163">
        <f>IF(N366="snížená",J366,0)</f>
        <v>0</v>
      </c>
      <c r="BG366" s="163">
        <f>IF(N366="zákl. přenesená",J366,0)</f>
        <v>0</v>
      </c>
      <c r="BH366" s="163">
        <f>IF(N366="sníž. přenesená",J366,0)</f>
        <v>0</v>
      </c>
      <c r="BI366" s="163">
        <f>IF(N366="nulová",J366,0)</f>
        <v>0</v>
      </c>
      <c r="BJ366" s="17" t="s">
        <v>80</v>
      </c>
      <c r="BK366" s="163">
        <f>ROUND(I366*H366,2)</f>
        <v>0</v>
      </c>
      <c r="BL366" s="17" t="s">
        <v>121</v>
      </c>
      <c r="BM366" s="162" t="s">
        <v>606</v>
      </c>
    </row>
    <row r="367" spans="1:65" s="2" customFormat="1" ht="11.25">
      <c r="A367" s="34"/>
      <c r="B367" s="35"/>
      <c r="C367" s="36"/>
      <c r="D367" s="164" t="s">
        <v>123</v>
      </c>
      <c r="E367" s="36"/>
      <c r="F367" s="165" t="s">
        <v>605</v>
      </c>
      <c r="G367" s="36"/>
      <c r="H367" s="36"/>
      <c r="I367" s="166"/>
      <c r="J367" s="36"/>
      <c r="K367" s="36"/>
      <c r="L367" s="39"/>
      <c r="M367" s="167"/>
      <c r="N367" s="168"/>
      <c r="O367" s="64"/>
      <c r="P367" s="64"/>
      <c r="Q367" s="64"/>
      <c r="R367" s="64"/>
      <c r="S367" s="64"/>
      <c r="T367" s="65"/>
      <c r="U367" s="34"/>
      <c r="V367" s="34"/>
      <c r="W367" s="34"/>
      <c r="X367" s="34"/>
      <c r="Y367" s="34"/>
      <c r="Z367" s="34"/>
      <c r="AA367" s="34"/>
      <c r="AB367" s="34"/>
      <c r="AC367" s="34"/>
      <c r="AD367" s="34"/>
      <c r="AE367" s="34"/>
      <c r="AT367" s="17" t="s">
        <v>123</v>
      </c>
      <c r="AU367" s="17" t="s">
        <v>82</v>
      </c>
    </row>
    <row r="368" spans="1:65" s="2" customFormat="1" ht="21.75" customHeight="1">
      <c r="A368" s="34"/>
      <c r="B368" s="35"/>
      <c r="C368" s="201" t="s">
        <v>607</v>
      </c>
      <c r="D368" s="201" t="s">
        <v>312</v>
      </c>
      <c r="E368" s="202" t="s">
        <v>608</v>
      </c>
      <c r="F368" s="203" t="s">
        <v>609</v>
      </c>
      <c r="G368" s="204" t="s">
        <v>119</v>
      </c>
      <c r="H368" s="205">
        <v>10</v>
      </c>
      <c r="I368" s="206"/>
      <c r="J368" s="207">
        <f>ROUND(I368*H368,2)</f>
        <v>0</v>
      </c>
      <c r="K368" s="203" t="s">
        <v>120</v>
      </c>
      <c r="L368" s="208"/>
      <c r="M368" s="209" t="s">
        <v>19</v>
      </c>
      <c r="N368" s="210" t="s">
        <v>43</v>
      </c>
      <c r="O368" s="64"/>
      <c r="P368" s="160">
        <f>O368*H368</f>
        <v>0</v>
      </c>
      <c r="Q368" s="160">
        <v>0</v>
      </c>
      <c r="R368" s="160">
        <f>Q368*H368</f>
        <v>0</v>
      </c>
      <c r="S368" s="160">
        <v>0</v>
      </c>
      <c r="T368" s="161">
        <f>S368*H368</f>
        <v>0</v>
      </c>
      <c r="U368" s="34"/>
      <c r="V368" s="34"/>
      <c r="W368" s="34"/>
      <c r="X368" s="34"/>
      <c r="Y368" s="34"/>
      <c r="Z368" s="34"/>
      <c r="AA368" s="34"/>
      <c r="AB368" s="34"/>
      <c r="AC368" s="34"/>
      <c r="AD368" s="34"/>
      <c r="AE368" s="34"/>
      <c r="AR368" s="162" t="s">
        <v>142</v>
      </c>
      <c r="AT368" s="162" t="s">
        <v>312</v>
      </c>
      <c r="AU368" s="162" t="s">
        <v>82</v>
      </c>
      <c r="AY368" s="17" t="s">
        <v>122</v>
      </c>
      <c r="BE368" s="163">
        <f>IF(N368="základní",J368,0)</f>
        <v>0</v>
      </c>
      <c r="BF368" s="163">
        <f>IF(N368="snížená",J368,0)</f>
        <v>0</v>
      </c>
      <c r="BG368" s="163">
        <f>IF(N368="zákl. přenesená",J368,0)</f>
        <v>0</v>
      </c>
      <c r="BH368" s="163">
        <f>IF(N368="sníž. přenesená",J368,0)</f>
        <v>0</v>
      </c>
      <c r="BI368" s="163">
        <f>IF(N368="nulová",J368,0)</f>
        <v>0</v>
      </c>
      <c r="BJ368" s="17" t="s">
        <v>80</v>
      </c>
      <c r="BK368" s="163">
        <f>ROUND(I368*H368,2)</f>
        <v>0</v>
      </c>
      <c r="BL368" s="17" t="s">
        <v>121</v>
      </c>
      <c r="BM368" s="162" t="s">
        <v>610</v>
      </c>
    </row>
    <row r="369" spans="1:65" s="2" customFormat="1" ht="11.25">
      <c r="A369" s="34"/>
      <c r="B369" s="35"/>
      <c r="C369" s="36"/>
      <c r="D369" s="164" t="s">
        <v>123</v>
      </c>
      <c r="E369" s="36"/>
      <c r="F369" s="165" t="s">
        <v>609</v>
      </c>
      <c r="G369" s="36"/>
      <c r="H369" s="36"/>
      <c r="I369" s="166"/>
      <c r="J369" s="36"/>
      <c r="K369" s="36"/>
      <c r="L369" s="39"/>
      <c r="M369" s="167"/>
      <c r="N369" s="168"/>
      <c r="O369" s="64"/>
      <c r="P369" s="64"/>
      <c r="Q369" s="64"/>
      <c r="R369" s="64"/>
      <c r="S369" s="64"/>
      <c r="T369" s="65"/>
      <c r="U369" s="34"/>
      <c r="V369" s="34"/>
      <c r="W369" s="34"/>
      <c r="X369" s="34"/>
      <c r="Y369" s="34"/>
      <c r="Z369" s="34"/>
      <c r="AA369" s="34"/>
      <c r="AB369" s="34"/>
      <c r="AC369" s="34"/>
      <c r="AD369" s="34"/>
      <c r="AE369" s="34"/>
      <c r="AT369" s="17" t="s">
        <v>123</v>
      </c>
      <c r="AU369" s="17" t="s">
        <v>82</v>
      </c>
    </row>
    <row r="370" spans="1:65" s="2" customFormat="1" ht="16.5" customHeight="1">
      <c r="A370" s="34"/>
      <c r="B370" s="35"/>
      <c r="C370" s="201" t="s">
        <v>319</v>
      </c>
      <c r="D370" s="201" t="s">
        <v>312</v>
      </c>
      <c r="E370" s="202" t="s">
        <v>611</v>
      </c>
      <c r="F370" s="203" t="s">
        <v>612</v>
      </c>
      <c r="G370" s="204" t="s">
        <v>119</v>
      </c>
      <c r="H370" s="205">
        <v>4</v>
      </c>
      <c r="I370" s="206"/>
      <c r="J370" s="207">
        <f>ROUND(I370*H370,2)</f>
        <v>0</v>
      </c>
      <c r="K370" s="203" t="s">
        <v>120</v>
      </c>
      <c r="L370" s="208"/>
      <c r="M370" s="209" t="s">
        <v>19</v>
      </c>
      <c r="N370" s="210" t="s">
        <v>43</v>
      </c>
      <c r="O370" s="64"/>
      <c r="P370" s="160">
        <f>O370*H370</f>
        <v>0</v>
      </c>
      <c r="Q370" s="160">
        <v>0</v>
      </c>
      <c r="R370" s="160">
        <f>Q370*H370</f>
        <v>0</v>
      </c>
      <c r="S370" s="160">
        <v>0</v>
      </c>
      <c r="T370" s="161">
        <f>S370*H370</f>
        <v>0</v>
      </c>
      <c r="U370" s="34"/>
      <c r="V370" s="34"/>
      <c r="W370" s="34"/>
      <c r="X370" s="34"/>
      <c r="Y370" s="34"/>
      <c r="Z370" s="34"/>
      <c r="AA370" s="34"/>
      <c r="AB370" s="34"/>
      <c r="AC370" s="34"/>
      <c r="AD370" s="34"/>
      <c r="AE370" s="34"/>
      <c r="AR370" s="162" t="s">
        <v>142</v>
      </c>
      <c r="AT370" s="162" t="s">
        <v>312</v>
      </c>
      <c r="AU370" s="162" t="s">
        <v>82</v>
      </c>
      <c r="AY370" s="17" t="s">
        <v>122</v>
      </c>
      <c r="BE370" s="163">
        <f>IF(N370="základní",J370,0)</f>
        <v>0</v>
      </c>
      <c r="BF370" s="163">
        <f>IF(N370="snížená",J370,0)</f>
        <v>0</v>
      </c>
      <c r="BG370" s="163">
        <f>IF(N370="zákl. přenesená",J370,0)</f>
        <v>0</v>
      </c>
      <c r="BH370" s="163">
        <f>IF(N370="sníž. přenesená",J370,0)</f>
        <v>0</v>
      </c>
      <c r="BI370" s="163">
        <f>IF(N370="nulová",J370,0)</f>
        <v>0</v>
      </c>
      <c r="BJ370" s="17" t="s">
        <v>80</v>
      </c>
      <c r="BK370" s="163">
        <f>ROUND(I370*H370,2)</f>
        <v>0</v>
      </c>
      <c r="BL370" s="17" t="s">
        <v>121</v>
      </c>
      <c r="BM370" s="162" t="s">
        <v>613</v>
      </c>
    </row>
    <row r="371" spans="1:65" s="2" customFormat="1" ht="11.25">
      <c r="A371" s="34"/>
      <c r="B371" s="35"/>
      <c r="C371" s="36"/>
      <c r="D371" s="164" t="s">
        <v>123</v>
      </c>
      <c r="E371" s="36"/>
      <c r="F371" s="165" t="s">
        <v>612</v>
      </c>
      <c r="G371" s="36"/>
      <c r="H371" s="36"/>
      <c r="I371" s="166"/>
      <c r="J371" s="36"/>
      <c r="K371" s="36"/>
      <c r="L371" s="39"/>
      <c r="M371" s="167"/>
      <c r="N371" s="168"/>
      <c r="O371" s="64"/>
      <c r="P371" s="64"/>
      <c r="Q371" s="64"/>
      <c r="R371" s="64"/>
      <c r="S371" s="64"/>
      <c r="T371" s="65"/>
      <c r="U371" s="34"/>
      <c r="V371" s="34"/>
      <c r="W371" s="34"/>
      <c r="X371" s="34"/>
      <c r="Y371" s="34"/>
      <c r="Z371" s="34"/>
      <c r="AA371" s="34"/>
      <c r="AB371" s="34"/>
      <c r="AC371" s="34"/>
      <c r="AD371" s="34"/>
      <c r="AE371" s="34"/>
      <c r="AT371" s="17" t="s">
        <v>123</v>
      </c>
      <c r="AU371" s="17" t="s">
        <v>82</v>
      </c>
    </row>
    <row r="372" spans="1:65" s="2" customFormat="1" ht="16.5" customHeight="1">
      <c r="A372" s="34"/>
      <c r="B372" s="35"/>
      <c r="C372" s="201" t="s">
        <v>614</v>
      </c>
      <c r="D372" s="201" t="s">
        <v>312</v>
      </c>
      <c r="E372" s="202" t="s">
        <v>615</v>
      </c>
      <c r="F372" s="203" t="s">
        <v>616</v>
      </c>
      <c r="G372" s="204" t="s">
        <v>119</v>
      </c>
      <c r="H372" s="205">
        <v>1</v>
      </c>
      <c r="I372" s="206"/>
      <c r="J372" s="207">
        <f>ROUND(I372*H372,2)</f>
        <v>0</v>
      </c>
      <c r="K372" s="203" t="s">
        <v>120</v>
      </c>
      <c r="L372" s="208"/>
      <c r="M372" s="209" t="s">
        <v>19</v>
      </c>
      <c r="N372" s="210" t="s">
        <v>43</v>
      </c>
      <c r="O372" s="64"/>
      <c r="P372" s="160">
        <f>O372*H372</f>
        <v>0</v>
      </c>
      <c r="Q372" s="160">
        <v>0</v>
      </c>
      <c r="R372" s="160">
        <f>Q372*H372</f>
        <v>0</v>
      </c>
      <c r="S372" s="160">
        <v>0</v>
      </c>
      <c r="T372" s="161">
        <f>S372*H372</f>
        <v>0</v>
      </c>
      <c r="U372" s="34"/>
      <c r="V372" s="34"/>
      <c r="W372" s="34"/>
      <c r="X372" s="34"/>
      <c r="Y372" s="34"/>
      <c r="Z372" s="34"/>
      <c r="AA372" s="34"/>
      <c r="AB372" s="34"/>
      <c r="AC372" s="34"/>
      <c r="AD372" s="34"/>
      <c r="AE372" s="34"/>
      <c r="AR372" s="162" t="s">
        <v>142</v>
      </c>
      <c r="AT372" s="162" t="s">
        <v>312</v>
      </c>
      <c r="AU372" s="162" t="s">
        <v>82</v>
      </c>
      <c r="AY372" s="17" t="s">
        <v>122</v>
      </c>
      <c r="BE372" s="163">
        <f>IF(N372="základní",J372,0)</f>
        <v>0</v>
      </c>
      <c r="BF372" s="163">
        <f>IF(N372="snížená",J372,0)</f>
        <v>0</v>
      </c>
      <c r="BG372" s="163">
        <f>IF(N372="zákl. přenesená",J372,0)</f>
        <v>0</v>
      </c>
      <c r="BH372" s="163">
        <f>IF(N372="sníž. přenesená",J372,0)</f>
        <v>0</v>
      </c>
      <c r="BI372" s="163">
        <f>IF(N372="nulová",J372,0)</f>
        <v>0</v>
      </c>
      <c r="BJ372" s="17" t="s">
        <v>80</v>
      </c>
      <c r="BK372" s="163">
        <f>ROUND(I372*H372,2)</f>
        <v>0</v>
      </c>
      <c r="BL372" s="17" t="s">
        <v>121</v>
      </c>
      <c r="BM372" s="162" t="s">
        <v>617</v>
      </c>
    </row>
    <row r="373" spans="1:65" s="2" customFormat="1" ht="11.25">
      <c r="A373" s="34"/>
      <c r="B373" s="35"/>
      <c r="C373" s="36"/>
      <c r="D373" s="164" t="s">
        <v>123</v>
      </c>
      <c r="E373" s="36"/>
      <c r="F373" s="165" t="s">
        <v>616</v>
      </c>
      <c r="G373" s="36"/>
      <c r="H373" s="36"/>
      <c r="I373" s="166"/>
      <c r="J373" s="36"/>
      <c r="K373" s="36"/>
      <c r="L373" s="39"/>
      <c r="M373" s="167"/>
      <c r="N373" s="168"/>
      <c r="O373" s="64"/>
      <c r="P373" s="64"/>
      <c r="Q373" s="64"/>
      <c r="R373" s="64"/>
      <c r="S373" s="64"/>
      <c r="T373" s="65"/>
      <c r="U373" s="34"/>
      <c r="V373" s="34"/>
      <c r="W373" s="34"/>
      <c r="X373" s="34"/>
      <c r="Y373" s="34"/>
      <c r="Z373" s="34"/>
      <c r="AA373" s="34"/>
      <c r="AB373" s="34"/>
      <c r="AC373" s="34"/>
      <c r="AD373" s="34"/>
      <c r="AE373" s="34"/>
      <c r="AT373" s="17" t="s">
        <v>123</v>
      </c>
      <c r="AU373" s="17" t="s">
        <v>82</v>
      </c>
    </row>
    <row r="374" spans="1:65" s="2" customFormat="1" ht="16.5" customHeight="1">
      <c r="A374" s="34"/>
      <c r="B374" s="35"/>
      <c r="C374" s="201" t="s">
        <v>322</v>
      </c>
      <c r="D374" s="201" t="s">
        <v>312</v>
      </c>
      <c r="E374" s="202" t="s">
        <v>618</v>
      </c>
      <c r="F374" s="203" t="s">
        <v>619</v>
      </c>
      <c r="G374" s="204" t="s">
        <v>119</v>
      </c>
      <c r="H374" s="205">
        <v>1</v>
      </c>
      <c r="I374" s="206"/>
      <c r="J374" s="207">
        <f>ROUND(I374*H374,2)</f>
        <v>0</v>
      </c>
      <c r="K374" s="203" t="s">
        <v>120</v>
      </c>
      <c r="L374" s="208"/>
      <c r="M374" s="209" t="s">
        <v>19</v>
      </c>
      <c r="N374" s="210" t="s">
        <v>43</v>
      </c>
      <c r="O374" s="64"/>
      <c r="P374" s="160">
        <f>O374*H374</f>
        <v>0</v>
      </c>
      <c r="Q374" s="160">
        <v>0</v>
      </c>
      <c r="R374" s="160">
        <f>Q374*H374</f>
        <v>0</v>
      </c>
      <c r="S374" s="160">
        <v>0</v>
      </c>
      <c r="T374" s="161">
        <f>S374*H374</f>
        <v>0</v>
      </c>
      <c r="U374" s="34"/>
      <c r="V374" s="34"/>
      <c r="W374" s="34"/>
      <c r="X374" s="34"/>
      <c r="Y374" s="34"/>
      <c r="Z374" s="34"/>
      <c r="AA374" s="34"/>
      <c r="AB374" s="34"/>
      <c r="AC374" s="34"/>
      <c r="AD374" s="34"/>
      <c r="AE374" s="34"/>
      <c r="AR374" s="162" t="s">
        <v>142</v>
      </c>
      <c r="AT374" s="162" t="s">
        <v>312</v>
      </c>
      <c r="AU374" s="162" t="s">
        <v>82</v>
      </c>
      <c r="AY374" s="17" t="s">
        <v>122</v>
      </c>
      <c r="BE374" s="163">
        <f>IF(N374="základní",J374,0)</f>
        <v>0</v>
      </c>
      <c r="BF374" s="163">
        <f>IF(N374="snížená",J374,0)</f>
        <v>0</v>
      </c>
      <c r="BG374" s="163">
        <f>IF(N374="zákl. přenesená",J374,0)</f>
        <v>0</v>
      </c>
      <c r="BH374" s="163">
        <f>IF(N374="sníž. přenesená",J374,0)</f>
        <v>0</v>
      </c>
      <c r="BI374" s="163">
        <f>IF(N374="nulová",J374,0)</f>
        <v>0</v>
      </c>
      <c r="BJ374" s="17" t="s">
        <v>80</v>
      </c>
      <c r="BK374" s="163">
        <f>ROUND(I374*H374,2)</f>
        <v>0</v>
      </c>
      <c r="BL374" s="17" t="s">
        <v>121</v>
      </c>
      <c r="BM374" s="162" t="s">
        <v>620</v>
      </c>
    </row>
    <row r="375" spans="1:65" s="2" customFormat="1" ht="11.25">
      <c r="A375" s="34"/>
      <c r="B375" s="35"/>
      <c r="C375" s="36"/>
      <c r="D375" s="164" t="s">
        <v>123</v>
      </c>
      <c r="E375" s="36"/>
      <c r="F375" s="165" t="s">
        <v>619</v>
      </c>
      <c r="G375" s="36"/>
      <c r="H375" s="36"/>
      <c r="I375" s="166"/>
      <c r="J375" s="36"/>
      <c r="K375" s="36"/>
      <c r="L375" s="39"/>
      <c r="M375" s="167"/>
      <c r="N375" s="168"/>
      <c r="O375" s="64"/>
      <c r="P375" s="64"/>
      <c r="Q375" s="64"/>
      <c r="R375" s="64"/>
      <c r="S375" s="64"/>
      <c r="T375" s="65"/>
      <c r="U375" s="34"/>
      <c r="V375" s="34"/>
      <c r="W375" s="34"/>
      <c r="X375" s="34"/>
      <c r="Y375" s="34"/>
      <c r="Z375" s="34"/>
      <c r="AA375" s="34"/>
      <c r="AB375" s="34"/>
      <c r="AC375" s="34"/>
      <c r="AD375" s="34"/>
      <c r="AE375" s="34"/>
      <c r="AT375" s="17" t="s">
        <v>123</v>
      </c>
      <c r="AU375" s="17" t="s">
        <v>82</v>
      </c>
    </row>
    <row r="376" spans="1:65" s="2" customFormat="1" ht="62.65" customHeight="1">
      <c r="A376" s="34"/>
      <c r="B376" s="35"/>
      <c r="C376" s="151" t="s">
        <v>621</v>
      </c>
      <c r="D376" s="151" t="s">
        <v>116</v>
      </c>
      <c r="E376" s="152" t="s">
        <v>622</v>
      </c>
      <c r="F376" s="153" t="s">
        <v>623</v>
      </c>
      <c r="G376" s="154" t="s">
        <v>141</v>
      </c>
      <c r="H376" s="155">
        <v>2.282</v>
      </c>
      <c r="I376" s="156"/>
      <c r="J376" s="157">
        <f>ROUND(I376*H376,2)</f>
        <v>0</v>
      </c>
      <c r="K376" s="153" t="s">
        <v>120</v>
      </c>
      <c r="L376" s="39"/>
      <c r="M376" s="158" t="s">
        <v>19</v>
      </c>
      <c r="N376" s="159" t="s">
        <v>43</v>
      </c>
      <c r="O376" s="64"/>
      <c r="P376" s="160">
        <f>O376*H376</f>
        <v>0</v>
      </c>
      <c r="Q376" s="160">
        <v>0</v>
      </c>
      <c r="R376" s="160">
        <f>Q376*H376</f>
        <v>0</v>
      </c>
      <c r="S376" s="160">
        <v>0</v>
      </c>
      <c r="T376" s="161">
        <f>S376*H376</f>
        <v>0</v>
      </c>
      <c r="U376" s="34"/>
      <c r="V376" s="34"/>
      <c r="W376" s="34"/>
      <c r="X376" s="34"/>
      <c r="Y376" s="34"/>
      <c r="Z376" s="34"/>
      <c r="AA376" s="34"/>
      <c r="AB376" s="34"/>
      <c r="AC376" s="34"/>
      <c r="AD376" s="34"/>
      <c r="AE376" s="34"/>
      <c r="AR376" s="162" t="s">
        <v>121</v>
      </c>
      <c r="AT376" s="162" t="s">
        <v>116</v>
      </c>
      <c r="AU376" s="162" t="s">
        <v>82</v>
      </c>
      <c r="AY376" s="17" t="s">
        <v>122</v>
      </c>
      <c r="BE376" s="163">
        <f>IF(N376="základní",J376,0)</f>
        <v>0</v>
      </c>
      <c r="BF376" s="163">
        <f>IF(N376="snížená",J376,0)</f>
        <v>0</v>
      </c>
      <c r="BG376" s="163">
        <f>IF(N376="zákl. přenesená",J376,0)</f>
        <v>0</v>
      </c>
      <c r="BH376" s="163">
        <f>IF(N376="sníž. přenesená",J376,0)</f>
        <v>0</v>
      </c>
      <c r="BI376" s="163">
        <f>IF(N376="nulová",J376,0)</f>
        <v>0</v>
      </c>
      <c r="BJ376" s="17" t="s">
        <v>80</v>
      </c>
      <c r="BK376" s="163">
        <f>ROUND(I376*H376,2)</f>
        <v>0</v>
      </c>
      <c r="BL376" s="17" t="s">
        <v>121</v>
      </c>
      <c r="BM376" s="162" t="s">
        <v>624</v>
      </c>
    </row>
    <row r="377" spans="1:65" s="2" customFormat="1" ht="29.25">
      <c r="A377" s="34"/>
      <c r="B377" s="35"/>
      <c r="C377" s="36"/>
      <c r="D377" s="164" t="s">
        <v>123</v>
      </c>
      <c r="E377" s="36"/>
      <c r="F377" s="165" t="s">
        <v>623</v>
      </c>
      <c r="G377" s="36"/>
      <c r="H377" s="36"/>
      <c r="I377" s="166"/>
      <c r="J377" s="36"/>
      <c r="K377" s="36"/>
      <c r="L377" s="39"/>
      <c r="M377" s="167"/>
      <c r="N377" s="168"/>
      <c r="O377" s="64"/>
      <c r="P377" s="64"/>
      <c r="Q377" s="64"/>
      <c r="R377" s="64"/>
      <c r="S377" s="64"/>
      <c r="T377" s="65"/>
      <c r="U377" s="34"/>
      <c r="V377" s="34"/>
      <c r="W377" s="34"/>
      <c r="X377" s="34"/>
      <c r="Y377" s="34"/>
      <c r="Z377" s="34"/>
      <c r="AA377" s="34"/>
      <c r="AB377" s="34"/>
      <c r="AC377" s="34"/>
      <c r="AD377" s="34"/>
      <c r="AE377" s="34"/>
      <c r="AT377" s="17" t="s">
        <v>123</v>
      </c>
      <c r="AU377" s="17" t="s">
        <v>82</v>
      </c>
    </row>
    <row r="378" spans="1:65" s="2" customFormat="1" ht="62.65" customHeight="1">
      <c r="A378" s="34"/>
      <c r="B378" s="35"/>
      <c r="C378" s="151" t="s">
        <v>327</v>
      </c>
      <c r="D378" s="151" t="s">
        <v>116</v>
      </c>
      <c r="E378" s="152" t="s">
        <v>625</v>
      </c>
      <c r="F378" s="153" t="s">
        <v>626</v>
      </c>
      <c r="G378" s="154" t="s">
        <v>141</v>
      </c>
      <c r="H378" s="155">
        <v>159.71199999999999</v>
      </c>
      <c r="I378" s="156"/>
      <c r="J378" s="157">
        <f>ROUND(I378*H378,2)</f>
        <v>0</v>
      </c>
      <c r="K378" s="153" t="s">
        <v>120</v>
      </c>
      <c r="L378" s="39"/>
      <c r="M378" s="158" t="s">
        <v>19</v>
      </c>
      <c r="N378" s="159" t="s">
        <v>43</v>
      </c>
      <c r="O378" s="64"/>
      <c r="P378" s="160">
        <f>O378*H378</f>
        <v>0</v>
      </c>
      <c r="Q378" s="160">
        <v>0</v>
      </c>
      <c r="R378" s="160">
        <f>Q378*H378</f>
        <v>0</v>
      </c>
      <c r="S378" s="160">
        <v>0</v>
      </c>
      <c r="T378" s="161">
        <f>S378*H378</f>
        <v>0</v>
      </c>
      <c r="U378" s="34"/>
      <c r="V378" s="34"/>
      <c r="W378" s="34"/>
      <c r="X378" s="34"/>
      <c r="Y378" s="34"/>
      <c r="Z378" s="34"/>
      <c r="AA378" s="34"/>
      <c r="AB378" s="34"/>
      <c r="AC378" s="34"/>
      <c r="AD378" s="34"/>
      <c r="AE378" s="34"/>
      <c r="AR378" s="162" t="s">
        <v>121</v>
      </c>
      <c r="AT378" s="162" t="s">
        <v>116</v>
      </c>
      <c r="AU378" s="162" t="s">
        <v>82</v>
      </c>
      <c r="AY378" s="17" t="s">
        <v>122</v>
      </c>
      <c r="BE378" s="163">
        <f>IF(N378="základní",J378,0)</f>
        <v>0</v>
      </c>
      <c r="BF378" s="163">
        <f>IF(N378="snížená",J378,0)</f>
        <v>0</v>
      </c>
      <c r="BG378" s="163">
        <f>IF(N378="zákl. přenesená",J378,0)</f>
        <v>0</v>
      </c>
      <c r="BH378" s="163">
        <f>IF(N378="sníž. přenesená",J378,0)</f>
        <v>0</v>
      </c>
      <c r="BI378" s="163">
        <f>IF(N378="nulová",J378,0)</f>
        <v>0</v>
      </c>
      <c r="BJ378" s="17" t="s">
        <v>80</v>
      </c>
      <c r="BK378" s="163">
        <f>ROUND(I378*H378,2)</f>
        <v>0</v>
      </c>
      <c r="BL378" s="17" t="s">
        <v>121</v>
      </c>
      <c r="BM378" s="162" t="s">
        <v>627</v>
      </c>
    </row>
    <row r="379" spans="1:65" s="2" customFormat="1" ht="39">
      <c r="A379" s="34"/>
      <c r="B379" s="35"/>
      <c r="C379" s="36"/>
      <c r="D379" s="164" t="s">
        <v>123</v>
      </c>
      <c r="E379" s="36"/>
      <c r="F379" s="165" t="s">
        <v>626</v>
      </c>
      <c r="G379" s="36"/>
      <c r="H379" s="36"/>
      <c r="I379" s="166"/>
      <c r="J379" s="36"/>
      <c r="K379" s="36"/>
      <c r="L379" s="39"/>
      <c r="M379" s="167"/>
      <c r="N379" s="168"/>
      <c r="O379" s="64"/>
      <c r="P379" s="64"/>
      <c r="Q379" s="64"/>
      <c r="R379" s="64"/>
      <c r="S379" s="64"/>
      <c r="T379" s="65"/>
      <c r="U379" s="34"/>
      <c r="V379" s="34"/>
      <c r="W379" s="34"/>
      <c r="X379" s="34"/>
      <c r="Y379" s="34"/>
      <c r="Z379" s="34"/>
      <c r="AA379" s="34"/>
      <c r="AB379" s="34"/>
      <c r="AC379" s="34"/>
      <c r="AD379" s="34"/>
      <c r="AE379" s="34"/>
      <c r="AT379" s="17" t="s">
        <v>123</v>
      </c>
      <c r="AU379" s="17" t="s">
        <v>82</v>
      </c>
    </row>
    <row r="380" spans="1:65" s="2" customFormat="1" ht="37.9" customHeight="1">
      <c r="A380" s="34"/>
      <c r="B380" s="35"/>
      <c r="C380" s="151" t="s">
        <v>628</v>
      </c>
      <c r="D380" s="151" t="s">
        <v>116</v>
      </c>
      <c r="E380" s="152" t="s">
        <v>512</v>
      </c>
      <c r="F380" s="153" t="s">
        <v>513</v>
      </c>
      <c r="G380" s="154" t="s">
        <v>130</v>
      </c>
      <c r="H380" s="155">
        <v>28</v>
      </c>
      <c r="I380" s="156"/>
      <c r="J380" s="157">
        <f>ROUND(I380*H380,2)</f>
        <v>0</v>
      </c>
      <c r="K380" s="153" t="s">
        <v>120</v>
      </c>
      <c r="L380" s="39"/>
      <c r="M380" s="158" t="s">
        <v>19</v>
      </c>
      <c r="N380" s="159" t="s">
        <v>43</v>
      </c>
      <c r="O380" s="64"/>
      <c r="P380" s="160">
        <f>O380*H380</f>
        <v>0</v>
      </c>
      <c r="Q380" s="160">
        <v>0</v>
      </c>
      <c r="R380" s="160">
        <f>Q380*H380</f>
        <v>0</v>
      </c>
      <c r="S380" s="160">
        <v>0</v>
      </c>
      <c r="T380" s="161">
        <f>S380*H380</f>
        <v>0</v>
      </c>
      <c r="U380" s="34"/>
      <c r="V380" s="34"/>
      <c r="W380" s="34"/>
      <c r="X380" s="34"/>
      <c r="Y380" s="34"/>
      <c r="Z380" s="34"/>
      <c r="AA380" s="34"/>
      <c r="AB380" s="34"/>
      <c r="AC380" s="34"/>
      <c r="AD380" s="34"/>
      <c r="AE380" s="34"/>
      <c r="AR380" s="162" t="s">
        <v>121</v>
      </c>
      <c r="AT380" s="162" t="s">
        <v>116</v>
      </c>
      <c r="AU380" s="162" t="s">
        <v>82</v>
      </c>
      <c r="AY380" s="17" t="s">
        <v>122</v>
      </c>
      <c r="BE380" s="163">
        <f>IF(N380="základní",J380,0)</f>
        <v>0</v>
      </c>
      <c r="BF380" s="163">
        <f>IF(N380="snížená",J380,0)</f>
        <v>0</v>
      </c>
      <c r="BG380" s="163">
        <f>IF(N380="zákl. přenesená",J380,0)</f>
        <v>0</v>
      </c>
      <c r="BH380" s="163">
        <f>IF(N380="sníž. přenesená",J380,0)</f>
        <v>0</v>
      </c>
      <c r="BI380" s="163">
        <f>IF(N380="nulová",J380,0)</f>
        <v>0</v>
      </c>
      <c r="BJ380" s="17" t="s">
        <v>80</v>
      </c>
      <c r="BK380" s="163">
        <f>ROUND(I380*H380,2)</f>
        <v>0</v>
      </c>
      <c r="BL380" s="17" t="s">
        <v>121</v>
      </c>
      <c r="BM380" s="162" t="s">
        <v>629</v>
      </c>
    </row>
    <row r="381" spans="1:65" s="2" customFormat="1" ht="19.5">
      <c r="A381" s="34"/>
      <c r="B381" s="35"/>
      <c r="C381" s="36"/>
      <c r="D381" s="164" t="s">
        <v>123</v>
      </c>
      <c r="E381" s="36"/>
      <c r="F381" s="165" t="s">
        <v>513</v>
      </c>
      <c r="G381" s="36"/>
      <c r="H381" s="36"/>
      <c r="I381" s="166"/>
      <c r="J381" s="36"/>
      <c r="K381" s="36"/>
      <c r="L381" s="39"/>
      <c r="M381" s="167"/>
      <c r="N381" s="168"/>
      <c r="O381" s="64"/>
      <c r="P381" s="64"/>
      <c r="Q381" s="64"/>
      <c r="R381" s="64"/>
      <c r="S381" s="64"/>
      <c r="T381" s="65"/>
      <c r="U381" s="34"/>
      <c r="V381" s="34"/>
      <c r="W381" s="34"/>
      <c r="X381" s="34"/>
      <c r="Y381" s="34"/>
      <c r="Z381" s="34"/>
      <c r="AA381" s="34"/>
      <c r="AB381" s="34"/>
      <c r="AC381" s="34"/>
      <c r="AD381" s="34"/>
      <c r="AE381" s="34"/>
      <c r="AT381" s="17" t="s">
        <v>123</v>
      </c>
      <c r="AU381" s="17" t="s">
        <v>82</v>
      </c>
    </row>
    <row r="382" spans="1:65" s="11" customFormat="1" ht="11.25">
      <c r="B382" s="169"/>
      <c r="C382" s="170"/>
      <c r="D382" s="164" t="s">
        <v>132</v>
      </c>
      <c r="E382" s="171" t="s">
        <v>19</v>
      </c>
      <c r="F382" s="172" t="s">
        <v>630</v>
      </c>
      <c r="G382" s="170"/>
      <c r="H382" s="173">
        <v>28</v>
      </c>
      <c r="I382" s="174"/>
      <c r="J382" s="170"/>
      <c r="K382" s="170"/>
      <c r="L382" s="175"/>
      <c r="M382" s="176"/>
      <c r="N382" s="177"/>
      <c r="O382" s="177"/>
      <c r="P382" s="177"/>
      <c r="Q382" s="177"/>
      <c r="R382" s="177"/>
      <c r="S382" s="177"/>
      <c r="T382" s="178"/>
      <c r="AT382" s="179" t="s">
        <v>132</v>
      </c>
      <c r="AU382" s="179" t="s">
        <v>82</v>
      </c>
      <c r="AV382" s="11" t="s">
        <v>82</v>
      </c>
      <c r="AW382" s="11" t="s">
        <v>33</v>
      </c>
      <c r="AX382" s="11" t="s">
        <v>72</v>
      </c>
      <c r="AY382" s="179" t="s">
        <v>122</v>
      </c>
    </row>
    <row r="383" spans="1:65" s="13" customFormat="1" ht="11.25">
      <c r="B383" s="190"/>
      <c r="C383" s="191"/>
      <c r="D383" s="164" t="s">
        <v>132</v>
      </c>
      <c r="E383" s="192" t="s">
        <v>19</v>
      </c>
      <c r="F383" s="193" t="s">
        <v>138</v>
      </c>
      <c r="G383" s="191"/>
      <c r="H383" s="194">
        <v>28</v>
      </c>
      <c r="I383" s="195"/>
      <c r="J383" s="191"/>
      <c r="K383" s="191"/>
      <c r="L383" s="196"/>
      <c r="M383" s="197"/>
      <c r="N383" s="198"/>
      <c r="O383" s="198"/>
      <c r="P383" s="198"/>
      <c r="Q383" s="198"/>
      <c r="R383" s="198"/>
      <c r="S383" s="198"/>
      <c r="T383" s="199"/>
      <c r="AT383" s="200" t="s">
        <v>132</v>
      </c>
      <c r="AU383" s="200" t="s">
        <v>82</v>
      </c>
      <c r="AV383" s="13" t="s">
        <v>121</v>
      </c>
      <c r="AW383" s="13" t="s">
        <v>33</v>
      </c>
      <c r="AX383" s="13" t="s">
        <v>80</v>
      </c>
      <c r="AY383" s="200" t="s">
        <v>122</v>
      </c>
    </row>
    <row r="384" spans="1:65" s="2" customFormat="1" ht="24.2" customHeight="1">
      <c r="A384" s="34"/>
      <c r="B384" s="35"/>
      <c r="C384" s="201" t="s">
        <v>328</v>
      </c>
      <c r="D384" s="201" t="s">
        <v>312</v>
      </c>
      <c r="E384" s="202" t="s">
        <v>515</v>
      </c>
      <c r="F384" s="203" t="s">
        <v>516</v>
      </c>
      <c r="G384" s="204" t="s">
        <v>141</v>
      </c>
      <c r="H384" s="205">
        <v>4.2</v>
      </c>
      <c r="I384" s="206"/>
      <c r="J384" s="207">
        <f>ROUND(I384*H384,2)</f>
        <v>0</v>
      </c>
      <c r="K384" s="203" t="s">
        <v>120</v>
      </c>
      <c r="L384" s="208"/>
      <c r="M384" s="209" t="s">
        <v>19</v>
      </c>
      <c r="N384" s="210" t="s">
        <v>43</v>
      </c>
      <c r="O384" s="64"/>
      <c r="P384" s="160">
        <f>O384*H384</f>
        <v>0</v>
      </c>
      <c r="Q384" s="160">
        <v>0</v>
      </c>
      <c r="R384" s="160">
        <f>Q384*H384</f>
        <v>0</v>
      </c>
      <c r="S384" s="160">
        <v>0</v>
      </c>
      <c r="T384" s="161">
        <f>S384*H384</f>
        <v>0</v>
      </c>
      <c r="U384" s="34"/>
      <c r="V384" s="34"/>
      <c r="W384" s="34"/>
      <c r="X384" s="34"/>
      <c r="Y384" s="34"/>
      <c r="Z384" s="34"/>
      <c r="AA384" s="34"/>
      <c r="AB384" s="34"/>
      <c r="AC384" s="34"/>
      <c r="AD384" s="34"/>
      <c r="AE384" s="34"/>
      <c r="AR384" s="162" t="s">
        <v>142</v>
      </c>
      <c r="AT384" s="162" t="s">
        <v>312</v>
      </c>
      <c r="AU384" s="162" t="s">
        <v>82</v>
      </c>
      <c r="AY384" s="17" t="s">
        <v>122</v>
      </c>
      <c r="BE384" s="163">
        <f>IF(N384="základní",J384,0)</f>
        <v>0</v>
      </c>
      <c r="BF384" s="163">
        <f>IF(N384="snížená",J384,0)</f>
        <v>0</v>
      </c>
      <c r="BG384" s="163">
        <f>IF(N384="zákl. přenesená",J384,0)</f>
        <v>0</v>
      </c>
      <c r="BH384" s="163">
        <f>IF(N384="sníž. přenesená",J384,0)</f>
        <v>0</v>
      </c>
      <c r="BI384" s="163">
        <f>IF(N384="nulová",J384,0)</f>
        <v>0</v>
      </c>
      <c r="BJ384" s="17" t="s">
        <v>80</v>
      </c>
      <c r="BK384" s="163">
        <f>ROUND(I384*H384,2)</f>
        <v>0</v>
      </c>
      <c r="BL384" s="17" t="s">
        <v>121</v>
      </c>
      <c r="BM384" s="162" t="s">
        <v>631</v>
      </c>
    </row>
    <row r="385" spans="1:65" s="2" customFormat="1" ht="11.25">
      <c r="A385" s="34"/>
      <c r="B385" s="35"/>
      <c r="C385" s="36"/>
      <c r="D385" s="164" t="s">
        <v>123</v>
      </c>
      <c r="E385" s="36"/>
      <c r="F385" s="165" t="s">
        <v>516</v>
      </c>
      <c r="G385" s="36"/>
      <c r="H385" s="36"/>
      <c r="I385" s="166"/>
      <c r="J385" s="36"/>
      <c r="K385" s="36"/>
      <c r="L385" s="39"/>
      <c r="M385" s="167"/>
      <c r="N385" s="168"/>
      <c r="O385" s="64"/>
      <c r="P385" s="64"/>
      <c r="Q385" s="64"/>
      <c r="R385" s="64"/>
      <c r="S385" s="64"/>
      <c r="T385" s="65"/>
      <c r="U385" s="34"/>
      <c r="V385" s="34"/>
      <c r="W385" s="34"/>
      <c r="X385" s="34"/>
      <c r="Y385" s="34"/>
      <c r="Z385" s="34"/>
      <c r="AA385" s="34"/>
      <c r="AB385" s="34"/>
      <c r="AC385" s="34"/>
      <c r="AD385" s="34"/>
      <c r="AE385" s="34"/>
      <c r="AT385" s="17" t="s">
        <v>123</v>
      </c>
      <c r="AU385" s="17" t="s">
        <v>82</v>
      </c>
    </row>
    <row r="386" spans="1:65" s="11" customFormat="1" ht="11.25">
      <c r="B386" s="169"/>
      <c r="C386" s="170"/>
      <c r="D386" s="164" t="s">
        <v>132</v>
      </c>
      <c r="E386" s="171" t="s">
        <v>19</v>
      </c>
      <c r="F386" s="172" t="s">
        <v>632</v>
      </c>
      <c r="G386" s="170"/>
      <c r="H386" s="173">
        <v>4.2</v>
      </c>
      <c r="I386" s="174"/>
      <c r="J386" s="170"/>
      <c r="K386" s="170"/>
      <c r="L386" s="175"/>
      <c r="M386" s="176"/>
      <c r="N386" s="177"/>
      <c r="O386" s="177"/>
      <c r="P386" s="177"/>
      <c r="Q386" s="177"/>
      <c r="R386" s="177"/>
      <c r="S386" s="177"/>
      <c r="T386" s="178"/>
      <c r="AT386" s="179" t="s">
        <v>132</v>
      </c>
      <c r="AU386" s="179" t="s">
        <v>82</v>
      </c>
      <c r="AV386" s="11" t="s">
        <v>82</v>
      </c>
      <c r="AW386" s="11" t="s">
        <v>33</v>
      </c>
      <c r="AX386" s="11" t="s">
        <v>72</v>
      </c>
      <c r="AY386" s="179" t="s">
        <v>122</v>
      </c>
    </row>
    <row r="387" spans="1:65" s="13" customFormat="1" ht="11.25">
      <c r="B387" s="190"/>
      <c r="C387" s="191"/>
      <c r="D387" s="164" t="s">
        <v>132</v>
      </c>
      <c r="E387" s="192" t="s">
        <v>19</v>
      </c>
      <c r="F387" s="193" t="s">
        <v>138</v>
      </c>
      <c r="G387" s="191"/>
      <c r="H387" s="194">
        <v>4.2</v>
      </c>
      <c r="I387" s="195"/>
      <c r="J387" s="191"/>
      <c r="K387" s="191"/>
      <c r="L387" s="196"/>
      <c r="M387" s="197"/>
      <c r="N387" s="198"/>
      <c r="O387" s="198"/>
      <c r="P387" s="198"/>
      <c r="Q387" s="198"/>
      <c r="R387" s="198"/>
      <c r="S387" s="198"/>
      <c r="T387" s="199"/>
      <c r="AT387" s="200" t="s">
        <v>132</v>
      </c>
      <c r="AU387" s="200" t="s">
        <v>82</v>
      </c>
      <c r="AV387" s="13" t="s">
        <v>121</v>
      </c>
      <c r="AW387" s="13" t="s">
        <v>33</v>
      </c>
      <c r="AX387" s="13" t="s">
        <v>80</v>
      </c>
      <c r="AY387" s="200" t="s">
        <v>122</v>
      </c>
    </row>
    <row r="388" spans="1:65" s="2" customFormat="1" ht="21.75" customHeight="1">
      <c r="A388" s="34"/>
      <c r="B388" s="35"/>
      <c r="C388" s="201" t="s">
        <v>633</v>
      </c>
      <c r="D388" s="201" t="s">
        <v>312</v>
      </c>
      <c r="E388" s="202" t="s">
        <v>518</v>
      </c>
      <c r="F388" s="203" t="s">
        <v>519</v>
      </c>
      <c r="G388" s="204" t="s">
        <v>141</v>
      </c>
      <c r="H388" s="205">
        <v>4.2</v>
      </c>
      <c r="I388" s="206"/>
      <c r="J388" s="207">
        <f>ROUND(I388*H388,2)</f>
        <v>0</v>
      </c>
      <c r="K388" s="203" t="s">
        <v>120</v>
      </c>
      <c r="L388" s="208"/>
      <c r="M388" s="209" t="s">
        <v>19</v>
      </c>
      <c r="N388" s="210" t="s">
        <v>43</v>
      </c>
      <c r="O388" s="64"/>
      <c r="P388" s="160">
        <f>O388*H388</f>
        <v>0</v>
      </c>
      <c r="Q388" s="160">
        <v>0</v>
      </c>
      <c r="R388" s="160">
        <f>Q388*H388</f>
        <v>0</v>
      </c>
      <c r="S388" s="160">
        <v>0</v>
      </c>
      <c r="T388" s="161">
        <f>S388*H388</f>
        <v>0</v>
      </c>
      <c r="U388" s="34"/>
      <c r="V388" s="34"/>
      <c r="W388" s="34"/>
      <c r="X388" s="34"/>
      <c r="Y388" s="34"/>
      <c r="Z388" s="34"/>
      <c r="AA388" s="34"/>
      <c r="AB388" s="34"/>
      <c r="AC388" s="34"/>
      <c r="AD388" s="34"/>
      <c r="AE388" s="34"/>
      <c r="AR388" s="162" t="s">
        <v>142</v>
      </c>
      <c r="AT388" s="162" t="s">
        <v>312</v>
      </c>
      <c r="AU388" s="162" t="s">
        <v>82</v>
      </c>
      <c r="AY388" s="17" t="s">
        <v>122</v>
      </c>
      <c r="BE388" s="163">
        <f>IF(N388="základní",J388,0)</f>
        <v>0</v>
      </c>
      <c r="BF388" s="163">
        <f>IF(N388="snížená",J388,0)</f>
        <v>0</v>
      </c>
      <c r="BG388" s="163">
        <f>IF(N388="zákl. přenesená",J388,0)</f>
        <v>0</v>
      </c>
      <c r="BH388" s="163">
        <f>IF(N388="sníž. přenesená",J388,0)</f>
        <v>0</v>
      </c>
      <c r="BI388" s="163">
        <f>IF(N388="nulová",J388,0)</f>
        <v>0</v>
      </c>
      <c r="BJ388" s="17" t="s">
        <v>80</v>
      </c>
      <c r="BK388" s="163">
        <f>ROUND(I388*H388,2)</f>
        <v>0</v>
      </c>
      <c r="BL388" s="17" t="s">
        <v>121</v>
      </c>
      <c r="BM388" s="162" t="s">
        <v>634</v>
      </c>
    </row>
    <row r="389" spans="1:65" s="2" customFormat="1" ht="11.25">
      <c r="A389" s="34"/>
      <c r="B389" s="35"/>
      <c r="C389" s="36"/>
      <c r="D389" s="164" t="s">
        <v>123</v>
      </c>
      <c r="E389" s="36"/>
      <c r="F389" s="165" t="s">
        <v>519</v>
      </c>
      <c r="G389" s="36"/>
      <c r="H389" s="36"/>
      <c r="I389" s="166"/>
      <c r="J389" s="36"/>
      <c r="K389" s="36"/>
      <c r="L389" s="39"/>
      <c r="M389" s="167"/>
      <c r="N389" s="168"/>
      <c r="O389" s="64"/>
      <c r="P389" s="64"/>
      <c r="Q389" s="64"/>
      <c r="R389" s="64"/>
      <c r="S389" s="64"/>
      <c r="T389" s="65"/>
      <c r="U389" s="34"/>
      <c r="V389" s="34"/>
      <c r="W389" s="34"/>
      <c r="X389" s="34"/>
      <c r="Y389" s="34"/>
      <c r="Z389" s="34"/>
      <c r="AA389" s="34"/>
      <c r="AB389" s="34"/>
      <c r="AC389" s="34"/>
      <c r="AD389" s="34"/>
      <c r="AE389" s="34"/>
      <c r="AT389" s="17" t="s">
        <v>123</v>
      </c>
      <c r="AU389" s="17" t="s">
        <v>82</v>
      </c>
    </row>
    <row r="390" spans="1:65" s="11" customFormat="1" ht="11.25">
      <c r="B390" s="169"/>
      <c r="C390" s="170"/>
      <c r="D390" s="164" t="s">
        <v>132</v>
      </c>
      <c r="E390" s="171" t="s">
        <v>19</v>
      </c>
      <c r="F390" s="172" t="s">
        <v>632</v>
      </c>
      <c r="G390" s="170"/>
      <c r="H390" s="173">
        <v>4.2</v>
      </c>
      <c r="I390" s="174"/>
      <c r="J390" s="170"/>
      <c r="K390" s="170"/>
      <c r="L390" s="175"/>
      <c r="M390" s="176"/>
      <c r="N390" s="177"/>
      <c r="O390" s="177"/>
      <c r="P390" s="177"/>
      <c r="Q390" s="177"/>
      <c r="R390" s="177"/>
      <c r="S390" s="177"/>
      <c r="T390" s="178"/>
      <c r="AT390" s="179" t="s">
        <v>132</v>
      </c>
      <c r="AU390" s="179" t="s">
        <v>82</v>
      </c>
      <c r="AV390" s="11" t="s">
        <v>82</v>
      </c>
      <c r="AW390" s="11" t="s">
        <v>33</v>
      </c>
      <c r="AX390" s="11" t="s">
        <v>72</v>
      </c>
      <c r="AY390" s="179" t="s">
        <v>122</v>
      </c>
    </row>
    <row r="391" spans="1:65" s="13" customFormat="1" ht="11.25">
      <c r="B391" s="190"/>
      <c r="C391" s="191"/>
      <c r="D391" s="164" t="s">
        <v>132</v>
      </c>
      <c r="E391" s="192" t="s">
        <v>19</v>
      </c>
      <c r="F391" s="193" t="s">
        <v>138</v>
      </c>
      <c r="G391" s="191"/>
      <c r="H391" s="194">
        <v>4.2</v>
      </c>
      <c r="I391" s="195"/>
      <c r="J391" s="191"/>
      <c r="K391" s="191"/>
      <c r="L391" s="196"/>
      <c r="M391" s="197"/>
      <c r="N391" s="198"/>
      <c r="O391" s="198"/>
      <c r="P391" s="198"/>
      <c r="Q391" s="198"/>
      <c r="R391" s="198"/>
      <c r="S391" s="198"/>
      <c r="T391" s="199"/>
      <c r="AT391" s="200" t="s">
        <v>132</v>
      </c>
      <c r="AU391" s="200" t="s">
        <v>82</v>
      </c>
      <c r="AV391" s="13" t="s">
        <v>121</v>
      </c>
      <c r="AW391" s="13" t="s">
        <v>33</v>
      </c>
      <c r="AX391" s="13" t="s">
        <v>80</v>
      </c>
      <c r="AY391" s="200" t="s">
        <v>122</v>
      </c>
    </row>
    <row r="392" spans="1:65" s="2" customFormat="1" ht="24.2" customHeight="1">
      <c r="A392" s="34"/>
      <c r="B392" s="35"/>
      <c r="C392" s="201" t="s">
        <v>333</v>
      </c>
      <c r="D392" s="201" t="s">
        <v>312</v>
      </c>
      <c r="E392" s="202" t="s">
        <v>520</v>
      </c>
      <c r="F392" s="203" t="s">
        <v>521</v>
      </c>
      <c r="G392" s="204" t="s">
        <v>141</v>
      </c>
      <c r="H392" s="205">
        <v>3.5</v>
      </c>
      <c r="I392" s="206"/>
      <c r="J392" s="207">
        <f>ROUND(I392*H392,2)</f>
        <v>0</v>
      </c>
      <c r="K392" s="203" t="s">
        <v>120</v>
      </c>
      <c r="L392" s="208"/>
      <c r="M392" s="209" t="s">
        <v>19</v>
      </c>
      <c r="N392" s="210" t="s">
        <v>43</v>
      </c>
      <c r="O392" s="64"/>
      <c r="P392" s="160">
        <f>O392*H392</f>
        <v>0</v>
      </c>
      <c r="Q392" s="160">
        <v>0</v>
      </c>
      <c r="R392" s="160">
        <f>Q392*H392</f>
        <v>0</v>
      </c>
      <c r="S392" s="160">
        <v>0</v>
      </c>
      <c r="T392" s="161">
        <f>S392*H392</f>
        <v>0</v>
      </c>
      <c r="U392" s="34"/>
      <c r="V392" s="34"/>
      <c r="W392" s="34"/>
      <c r="X392" s="34"/>
      <c r="Y392" s="34"/>
      <c r="Z392" s="34"/>
      <c r="AA392" s="34"/>
      <c r="AB392" s="34"/>
      <c r="AC392" s="34"/>
      <c r="AD392" s="34"/>
      <c r="AE392" s="34"/>
      <c r="AR392" s="162" t="s">
        <v>142</v>
      </c>
      <c r="AT392" s="162" t="s">
        <v>312</v>
      </c>
      <c r="AU392" s="162" t="s">
        <v>82</v>
      </c>
      <c r="AY392" s="17" t="s">
        <v>122</v>
      </c>
      <c r="BE392" s="163">
        <f>IF(N392="základní",J392,0)</f>
        <v>0</v>
      </c>
      <c r="BF392" s="163">
        <f>IF(N392="snížená",J392,0)</f>
        <v>0</v>
      </c>
      <c r="BG392" s="163">
        <f>IF(N392="zákl. přenesená",J392,0)</f>
        <v>0</v>
      </c>
      <c r="BH392" s="163">
        <f>IF(N392="sníž. přenesená",J392,0)</f>
        <v>0</v>
      </c>
      <c r="BI392" s="163">
        <f>IF(N392="nulová",J392,0)</f>
        <v>0</v>
      </c>
      <c r="BJ392" s="17" t="s">
        <v>80</v>
      </c>
      <c r="BK392" s="163">
        <f>ROUND(I392*H392,2)</f>
        <v>0</v>
      </c>
      <c r="BL392" s="17" t="s">
        <v>121</v>
      </c>
      <c r="BM392" s="162" t="s">
        <v>635</v>
      </c>
    </row>
    <row r="393" spans="1:65" s="2" customFormat="1" ht="11.25">
      <c r="A393" s="34"/>
      <c r="B393" s="35"/>
      <c r="C393" s="36"/>
      <c r="D393" s="164" t="s">
        <v>123</v>
      </c>
      <c r="E393" s="36"/>
      <c r="F393" s="165" t="s">
        <v>521</v>
      </c>
      <c r="G393" s="36"/>
      <c r="H393" s="36"/>
      <c r="I393" s="166"/>
      <c r="J393" s="36"/>
      <c r="K393" s="36"/>
      <c r="L393" s="39"/>
      <c r="M393" s="167"/>
      <c r="N393" s="168"/>
      <c r="O393" s="64"/>
      <c r="P393" s="64"/>
      <c r="Q393" s="64"/>
      <c r="R393" s="64"/>
      <c r="S393" s="64"/>
      <c r="T393" s="65"/>
      <c r="U393" s="34"/>
      <c r="V393" s="34"/>
      <c r="W393" s="34"/>
      <c r="X393" s="34"/>
      <c r="Y393" s="34"/>
      <c r="Z393" s="34"/>
      <c r="AA393" s="34"/>
      <c r="AB393" s="34"/>
      <c r="AC393" s="34"/>
      <c r="AD393" s="34"/>
      <c r="AE393" s="34"/>
      <c r="AT393" s="17" t="s">
        <v>123</v>
      </c>
      <c r="AU393" s="17" t="s">
        <v>82</v>
      </c>
    </row>
    <row r="394" spans="1:65" s="11" customFormat="1" ht="11.25">
      <c r="B394" s="169"/>
      <c r="C394" s="170"/>
      <c r="D394" s="164" t="s">
        <v>132</v>
      </c>
      <c r="E394" s="171" t="s">
        <v>19</v>
      </c>
      <c r="F394" s="172" t="s">
        <v>636</v>
      </c>
      <c r="G394" s="170"/>
      <c r="H394" s="173">
        <v>3.5</v>
      </c>
      <c r="I394" s="174"/>
      <c r="J394" s="170"/>
      <c r="K394" s="170"/>
      <c r="L394" s="175"/>
      <c r="M394" s="176"/>
      <c r="N394" s="177"/>
      <c r="O394" s="177"/>
      <c r="P394" s="177"/>
      <c r="Q394" s="177"/>
      <c r="R394" s="177"/>
      <c r="S394" s="177"/>
      <c r="T394" s="178"/>
      <c r="AT394" s="179" t="s">
        <v>132</v>
      </c>
      <c r="AU394" s="179" t="s">
        <v>82</v>
      </c>
      <c r="AV394" s="11" t="s">
        <v>82</v>
      </c>
      <c r="AW394" s="11" t="s">
        <v>33</v>
      </c>
      <c r="AX394" s="11" t="s">
        <v>72</v>
      </c>
      <c r="AY394" s="179" t="s">
        <v>122</v>
      </c>
    </row>
    <row r="395" spans="1:65" s="13" customFormat="1" ht="11.25">
      <c r="B395" s="190"/>
      <c r="C395" s="191"/>
      <c r="D395" s="164" t="s">
        <v>132</v>
      </c>
      <c r="E395" s="192" t="s">
        <v>19</v>
      </c>
      <c r="F395" s="193" t="s">
        <v>138</v>
      </c>
      <c r="G395" s="191"/>
      <c r="H395" s="194">
        <v>3.5</v>
      </c>
      <c r="I395" s="195"/>
      <c r="J395" s="191"/>
      <c r="K395" s="191"/>
      <c r="L395" s="196"/>
      <c r="M395" s="197"/>
      <c r="N395" s="198"/>
      <c r="O395" s="198"/>
      <c r="P395" s="198"/>
      <c r="Q395" s="198"/>
      <c r="R395" s="198"/>
      <c r="S395" s="198"/>
      <c r="T395" s="199"/>
      <c r="AT395" s="200" t="s">
        <v>132</v>
      </c>
      <c r="AU395" s="200" t="s">
        <v>82</v>
      </c>
      <c r="AV395" s="13" t="s">
        <v>121</v>
      </c>
      <c r="AW395" s="13" t="s">
        <v>33</v>
      </c>
      <c r="AX395" s="13" t="s">
        <v>80</v>
      </c>
      <c r="AY395" s="200" t="s">
        <v>122</v>
      </c>
    </row>
    <row r="396" spans="1:65" s="2" customFormat="1" ht="55.5" customHeight="1">
      <c r="A396" s="34"/>
      <c r="B396" s="35"/>
      <c r="C396" s="151" t="s">
        <v>637</v>
      </c>
      <c r="D396" s="151" t="s">
        <v>116</v>
      </c>
      <c r="E396" s="152" t="s">
        <v>151</v>
      </c>
      <c r="F396" s="153" t="s">
        <v>152</v>
      </c>
      <c r="G396" s="154" t="s">
        <v>141</v>
      </c>
      <c r="H396" s="155">
        <v>11.9</v>
      </c>
      <c r="I396" s="156"/>
      <c r="J396" s="157">
        <f>ROUND(I396*H396,2)</f>
        <v>0</v>
      </c>
      <c r="K396" s="153" t="s">
        <v>120</v>
      </c>
      <c r="L396" s="39"/>
      <c r="M396" s="158" t="s">
        <v>19</v>
      </c>
      <c r="N396" s="159" t="s">
        <v>43</v>
      </c>
      <c r="O396" s="64"/>
      <c r="P396" s="160">
        <f>O396*H396</f>
        <v>0</v>
      </c>
      <c r="Q396" s="160">
        <v>0</v>
      </c>
      <c r="R396" s="160">
        <f>Q396*H396</f>
        <v>0</v>
      </c>
      <c r="S396" s="160">
        <v>0</v>
      </c>
      <c r="T396" s="161">
        <f>S396*H396</f>
        <v>0</v>
      </c>
      <c r="U396" s="34"/>
      <c r="V396" s="34"/>
      <c r="W396" s="34"/>
      <c r="X396" s="34"/>
      <c r="Y396" s="34"/>
      <c r="Z396" s="34"/>
      <c r="AA396" s="34"/>
      <c r="AB396" s="34"/>
      <c r="AC396" s="34"/>
      <c r="AD396" s="34"/>
      <c r="AE396" s="34"/>
      <c r="AR396" s="162" t="s">
        <v>121</v>
      </c>
      <c r="AT396" s="162" t="s">
        <v>116</v>
      </c>
      <c r="AU396" s="162" t="s">
        <v>82</v>
      </c>
      <c r="AY396" s="17" t="s">
        <v>122</v>
      </c>
      <c r="BE396" s="163">
        <f>IF(N396="základní",J396,0)</f>
        <v>0</v>
      </c>
      <c r="BF396" s="163">
        <f>IF(N396="snížená",J396,0)</f>
        <v>0</v>
      </c>
      <c r="BG396" s="163">
        <f>IF(N396="zákl. přenesená",J396,0)</f>
        <v>0</v>
      </c>
      <c r="BH396" s="163">
        <f>IF(N396="sníž. přenesená",J396,0)</f>
        <v>0</v>
      </c>
      <c r="BI396" s="163">
        <f>IF(N396="nulová",J396,0)</f>
        <v>0</v>
      </c>
      <c r="BJ396" s="17" t="s">
        <v>80</v>
      </c>
      <c r="BK396" s="163">
        <f>ROUND(I396*H396,2)</f>
        <v>0</v>
      </c>
      <c r="BL396" s="17" t="s">
        <v>121</v>
      </c>
      <c r="BM396" s="162" t="s">
        <v>638</v>
      </c>
    </row>
    <row r="397" spans="1:65" s="2" customFormat="1" ht="29.25">
      <c r="A397" s="34"/>
      <c r="B397" s="35"/>
      <c r="C397" s="36"/>
      <c r="D397" s="164" t="s">
        <v>123</v>
      </c>
      <c r="E397" s="36"/>
      <c r="F397" s="165" t="s">
        <v>152</v>
      </c>
      <c r="G397" s="36"/>
      <c r="H397" s="36"/>
      <c r="I397" s="166"/>
      <c r="J397" s="36"/>
      <c r="K397" s="36"/>
      <c r="L397" s="39"/>
      <c r="M397" s="167"/>
      <c r="N397" s="168"/>
      <c r="O397" s="64"/>
      <c r="P397" s="64"/>
      <c r="Q397" s="64"/>
      <c r="R397" s="64"/>
      <c r="S397" s="64"/>
      <c r="T397" s="65"/>
      <c r="U397" s="34"/>
      <c r="V397" s="34"/>
      <c r="W397" s="34"/>
      <c r="X397" s="34"/>
      <c r="Y397" s="34"/>
      <c r="Z397" s="34"/>
      <c r="AA397" s="34"/>
      <c r="AB397" s="34"/>
      <c r="AC397" s="34"/>
      <c r="AD397" s="34"/>
      <c r="AE397" s="34"/>
      <c r="AT397" s="17" t="s">
        <v>123</v>
      </c>
      <c r="AU397" s="17" t="s">
        <v>82</v>
      </c>
    </row>
    <row r="398" spans="1:65" s="11" customFormat="1" ht="11.25">
      <c r="B398" s="169"/>
      <c r="C398" s="170"/>
      <c r="D398" s="164" t="s">
        <v>132</v>
      </c>
      <c r="E398" s="171" t="s">
        <v>19</v>
      </c>
      <c r="F398" s="172" t="s">
        <v>639</v>
      </c>
      <c r="G398" s="170"/>
      <c r="H398" s="173">
        <v>11.9</v>
      </c>
      <c r="I398" s="174"/>
      <c r="J398" s="170"/>
      <c r="K398" s="170"/>
      <c r="L398" s="175"/>
      <c r="M398" s="176"/>
      <c r="N398" s="177"/>
      <c r="O398" s="177"/>
      <c r="P398" s="177"/>
      <c r="Q398" s="177"/>
      <c r="R398" s="177"/>
      <c r="S398" s="177"/>
      <c r="T398" s="178"/>
      <c r="AT398" s="179" t="s">
        <v>132</v>
      </c>
      <c r="AU398" s="179" t="s">
        <v>82</v>
      </c>
      <c r="AV398" s="11" t="s">
        <v>82</v>
      </c>
      <c r="AW398" s="11" t="s">
        <v>33</v>
      </c>
      <c r="AX398" s="11" t="s">
        <v>72</v>
      </c>
      <c r="AY398" s="179" t="s">
        <v>122</v>
      </c>
    </row>
    <row r="399" spans="1:65" s="13" customFormat="1" ht="11.25">
      <c r="B399" s="190"/>
      <c r="C399" s="191"/>
      <c r="D399" s="164" t="s">
        <v>132</v>
      </c>
      <c r="E399" s="192" t="s">
        <v>19</v>
      </c>
      <c r="F399" s="193" t="s">
        <v>138</v>
      </c>
      <c r="G399" s="191"/>
      <c r="H399" s="194">
        <v>11.9</v>
      </c>
      <c r="I399" s="195"/>
      <c r="J399" s="191"/>
      <c r="K399" s="191"/>
      <c r="L399" s="196"/>
      <c r="M399" s="197"/>
      <c r="N399" s="198"/>
      <c r="O399" s="198"/>
      <c r="P399" s="198"/>
      <c r="Q399" s="198"/>
      <c r="R399" s="198"/>
      <c r="S399" s="198"/>
      <c r="T399" s="199"/>
      <c r="AT399" s="200" t="s">
        <v>132</v>
      </c>
      <c r="AU399" s="200" t="s">
        <v>82</v>
      </c>
      <c r="AV399" s="13" t="s">
        <v>121</v>
      </c>
      <c r="AW399" s="13" t="s">
        <v>33</v>
      </c>
      <c r="AX399" s="13" t="s">
        <v>80</v>
      </c>
      <c r="AY399" s="200" t="s">
        <v>122</v>
      </c>
    </row>
    <row r="400" spans="1:65" s="2" customFormat="1" ht="24.2" customHeight="1">
      <c r="A400" s="34"/>
      <c r="B400" s="35"/>
      <c r="C400" s="151" t="s">
        <v>337</v>
      </c>
      <c r="D400" s="151" t="s">
        <v>116</v>
      </c>
      <c r="E400" s="152" t="s">
        <v>526</v>
      </c>
      <c r="F400" s="153" t="s">
        <v>527</v>
      </c>
      <c r="G400" s="154" t="s">
        <v>175</v>
      </c>
      <c r="H400" s="155">
        <v>28</v>
      </c>
      <c r="I400" s="156"/>
      <c r="J400" s="157">
        <f>ROUND(I400*H400,2)</f>
        <v>0</v>
      </c>
      <c r="K400" s="153" t="s">
        <v>19</v>
      </c>
      <c r="L400" s="39"/>
      <c r="M400" s="158" t="s">
        <v>19</v>
      </c>
      <c r="N400" s="159" t="s">
        <v>43</v>
      </c>
      <c r="O400" s="64"/>
      <c r="P400" s="160">
        <f>O400*H400</f>
        <v>0</v>
      </c>
      <c r="Q400" s="160">
        <v>0</v>
      </c>
      <c r="R400" s="160">
        <f>Q400*H400</f>
        <v>0</v>
      </c>
      <c r="S400" s="160">
        <v>0</v>
      </c>
      <c r="T400" s="161">
        <f>S400*H400</f>
        <v>0</v>
      </c>
      <c r="U400" s="34"/>
      <c r="V400" s="34"/>
      <c r="W400" s="34"/>
      <c r="X400" s="34"/>
      <c r="Y400" s="34"/>
      <c r="Z400" s="34"/>
      <c r="AA400" s="34"/>
      <c r="AB400" s="34"/>
      <c r="AC400" s="34"/>
      <c r="AD400" s="34"/>
      <c r="AE400" s="34"/>
      <c r="AR400" s="162" t="s">
        <v>121</v>
      </c>
      <c r="AT400" s="162" t="s">
        <v>116</v>
      </c>
      <c r="AU400" s="162" t="s">
        <v>82</v>
      </c>
      <c r="AY400" s="17" t="s">
        <v>122</v>
      </c>
      <c r="BE400" s="163">
        <f>IF(N400="základní",J400,0)</f>
        <v>0</v>
      </c>
      <c r="BF400" s="163">
        <f>IF(N400="snížená",J400,0)</f>
        <v>0</v>
      </c>
      <c r="BG400" s="163">
        <f>IF(N400="zákl. přenesená",J400,0)</f>
        <v>0</v>
      </c>
      <c r="BH400" s="163">
        <f>IF(N400="sníž. přenesená",J400,0)</f>
        <v>0</v>
      </c>
      <c r="BI400" s="163">
        <f>IF(N400="nulová",J400,0)</f>
        <v>0</v>
      </c>
      <c r="BJ400" s="17" t="s">
        <v>80</v>
      </c>
      <c r="BK400" s="163">
        <f>ROUND(I400*H400,2)</f>
        <v>0</v>
      </c>
      <c r="BL400" s="17" t="s">
        <v>121</v>
      </c>
      <c r="BM400" s="162" t="s">
        <v>640</v>
      </c>
    </row>
    <row r="401" spans="1:65" s="2" customFormat="1" ht="19.5">
      <c r="A401" s="34"/>
      <c r="B401" s="35"/>
      <c r="C401" s="36"/>
      <c r="D401" s="164" t="s">
        <v>123</v>
      </c>
      <c r="E401" s="36"/>
      <c r="F401" s="165" t="s">
        <v>527</v>
      </c>
      <c r="G401" s="36"/>
      <c r="H401" s="36"/>
      <c r="I401" s="166"/>
      <c r="J401" s="36"/>
      <c r="K401" s="36"/>
      <c r="L401" s="39"/>
      <c r="M401" s="167"/>
      <c r="N401" s="168"/>
      <c r="O401" s="64"/>
      <c r="P401" s="64"/>
      <c r="Q401" s="64"/>
      <c r="R401" s="64"/>
      <c r="S401" s="64"/>
      <c r="T401" s="65"/>
      <c r="U401" s="34"/>
      <c r="V401" s="34"/>
      <c r="W401" s="34"/>
      <c r="X401" s="34"/>
      <c r="Y401" s="34"/>
      <c r="Z401" s="34"/>
      <c r="AA401" s="34"/>
      <c r="AB401" s="34"/>
      <c r="AC401" s="34"/>
      <c r="AD401" s="34"/>
      <c r="AE401" s="34"/>
      <c r="AT401" s="17" t="s">
        <v>123</v>
      </c>
      <c r="AU401" s="17" t="s">
        <v>82</v>
      </c>
    </row>
    <row r="402" spans="1:65" s="11" customFormat="1" ht="11.25">
      <c r="B402" s="169"/>
      <c r="C402" s="170"/>
      <c r="D402" s="164" t="s">
        <v>132</v>
      </c>
      <c r="E402" s="171" t="s">
        <v>19</v>
      </c>
      <c r="F402" s="172" t="s">
        <v>641</v>
      </c>
      <c r="G402" s="170"/>
      <c r="H402" s="173">
        <v>28</v>
      </c>
      <c r="I402" s="174"/>
      <c r="J402" s="170"/>
      <c r="K402" s="170"/>
      <c r="L402" s="175"/>
      <c r="M402" s="176"/>
      <c r="N402" s="177"/>
      <c r="O402" s="177"/>
      <c r="P402" s="177"/>
      <c r="Q402" s="177"/>
      <c r="R402" s="177"/>
      <c r="S402" s="177"/>
      <c r="T402" s="178"/>
      <c r="AT402" s="179" t="s">
        <v>132</v>
      </c>
      <c r="AU402" s="179" t="s">
        <v>82</v>
      </c>
      <c r="AV402" s="11" t="s">
        <v>82</v>
      </c>
      <c r="AW402" s="11" t="s">
        <v>33</v>
      </c>
      <c r="AX402" s="11" t="s">
        <v>72</v>
      </c>
      <c r="AY402" s="179" t="s">
        <v>122</v>
      </c>
    </row>
    <row r="403" spans="1:65" s="13" customFormat="1" ht="11.25">
      <c r="B403" s="190"/>
      <c r="C403" s="191"/>
      <c r="D403" s="164" t="s">
        <v>132</v>
      </c>
      <c r="E403" s="192" t="s">
        <v>19</v>
      </c>
      <c r="F403" s="193" t="s">
        <v>138</v>
      </c>
      <c r="G403" s="191"/>
      <c r="H403" s="194">
        <v>28</v>
      </c>
      <c r="I403" s="195"/>
      <c r="J403" s="191"/>
      <c r="K403" s="191"/>
      <c r="L403" s="196"/>
      <c r="M403" s="197"/>
      <c r="N403" s="198"/>
      <c r="O403" s="198"/>
      <c r="P403" s="198"/>
      <c r="Q403" s="198"/>
      <c r="R403" s="198"/>
      <c r="S403" s="198"/>
      <c r="T403" s="199"/>
      <c r="AT403" s="200" t="s">
        <v>132</v>
      </c>
      <c r="AU403" s="200" t="s">
        <v>82</v>
      </c>
      <c r="AV403" s="13" t="s">
        <v>121</v>
      </c>
      <c r="AW403" s="13" t="s">
        <v>33</v>
      </c>
      <c r="AX403" s="13" t="s">
        <v>80</v>
      </c>
      <c r="AY403" s="200" t="s">
        <v>122</v>
      </c>
    </row>
    <row r="404" spans="1:65" s="2" customFormat="1" ht="24.2" customHeight="1">
      <c r="A404" s="34"/>
      <c r="B404" s="35"/>
      <c r="C404" s="151" t="s">
        <v>642</v>
      </c>
      <c r="D404" s="151" t="s">
        <v>116</v>
      </c>
      <c r="E404" s="152" t="s">
        <v>529</v>
      </c>
      <c r="F404" s="153" t="s">
        <v>530</v>
      </c>
      <c r="G404" s="154" t="s">
        <v>175</v>
      </c>
      <c r="H404" s="155">
        <v>28</v>
      </c>
      <c r="I404" s="156"/>
      <c r="J404" s="157">
        <f>ROUND(I404*H404,2)</f>
        <v>0</v>
      </c>
      <c r="K404" s="153" t="s">
        <v>19</v>
      </c>
      <c r="L404" s="39"/>
      <c r="M404" s="158" t="s">
        <v>19</v>
      </c>
      <c r="N404" s="159" t="s">
        <v>43</v>
      </c>
      <c r="O404" s="64"/>
      <c r="P404" s="160">
        <f>O404*H404</f>
        <v>0</v>
      </c>
      <c r="Q404" s="160">
        <v>0</v>
      </c>
      <c r="R404" s="160">
        <f>Q404*H404</f>
        <v>0</v>
      </c>
      <c r="S404" s="160">
        <v>0</v>
      </c>
      <c r="T404" s="161">
        <f>S404*H404</f>
        <v>0</v>
      </c>
      <c r="U404" s="34"/>
      <c r="V404" s="34"/>
      <c r="W404" s="34"/>
      <c r="X404" s="34"/>
      <c r="Y404" s="34"/>
      <c r="Z404" s="34"/>
      <c r="AA404" s="34"/>
      <c r="AB404" s="34"/>
      <c r="AC404" s="34"/>
      <c r="AD404" s="34"/>
      <c r="AE404" s="34"/>
      <c r="AR404" s="162" t="s">
        <v>121</v>
      </c>
      <c r="AT404" s="162" t="s">
        <v>116</v>
      </c>
      <c r="AU404" s="162" t="s">
        <v>82</v>
      </c>
      <c r="AY404" s="17" t="s">
        <v>122</v>
      </c>
      <c r="BE404" s="163">
        <f>IF(N404="základní",J404,0)</f>
        <v>0</v>
      </c>
      <c r="BF404" s="163">
        <f>IF(N404="snížená",J404,0)</f>
        <v>0</v>
      </c>
      <c r="BG404" s="163">
        <f>IF(N404="zákl. přenesená",J404,0)</f>
        <v>0</v>
      </c>
      <c r="BH404" s="163">
        <f>IF(N404="sníž. přenesená",J404,0)</f>
        <v>0</v>
      </c>
      <c r="BI404" s="163">
        <f>IF(N404="nulová",J404,0)</f>
        <v>0</v>
      </c>
      <c r="BJ404" s="17" t="s">
        <v>80</v>
      </c>
      <c r="BK404" s="163">
        <f>ROUND(I404*H404,2)</f>
        <v>0</v>
      </c>
      <c r="BL404" s="17" t="s">
        <v>121</v>
      </c>
      <c r="BM404" s="162" t="s">
        <v>643</v>
      </c>
    </row>
    <row r="405" spans="1:65" s="2" customFormat="1" ht="19.5">
      <c r="A405" s="34"/>
      <c r="B405" s="35"/>
      <c r="C405" s="36"/>
      <c r="D405" s="164" t="s">
        <v>123</v>
      </c>
      <c r="E405" s="36"/>
      <c r="F405" s="165" t="s">
        <v>530</v>
      </c>
      <c r="G405" s="36"/>
      <c r="H405" s="36"/>
      <c r="I405" s="166"/>
      <c r="J405" s="36"/>
      <c r="K405" s="36"/>
      <c r="L405" s="39"/>
      <c r="M405" s="167"/>
      <c r="N405" s="168"/>
      <c r="O405" s="64"/>
      <c r="P405" s="64"/>
      <c r="Q405" s="64"/>
      <c r="R405" s="64"/>
      <c r="S405" s="64"/>
      <c r="T405" s="65"/>
      <c r="U405" s="34"/>
      <c r="V405" s="34"/>
      <c r="W405" s="34"/>
      <c r="X405" s="34"/>
      <c r="Y405" s="34"/>
      <c r="Z405" s="34"/>
      <c r="AA405" s="34"/>
      <c r="AB405" s="34"/>
      <c r="AC405" s="34"/>
      <c r="AD405" s="34"/>
      <c r="AE405" s="34"/>
      <c r="AT405" s="17" t="s">
        <v>123</v>
      </c>
      <c r="AU405" s="17" t="s">
        <v>82</v>
      </c>
    </row>
    <row r="406" spans="1:65" s="11" customFormat="1" ht="11.25">
      <c r="B406" s="169"/>
      <c r="C406" s="170"/>
      <c r="D406" s="164" t="s">
        <v>132</v>
      </c>
      <c r="E406" s="171" t="s">
        <v>19</v>
      </c>
      <c r="F406" s="172" t="s">
        <v>641</v>
      </c>
      <c r="G406" s="170"/>
      <c r="H406" s="173">
        <v>28</v>
      </c>
      <c r="I406" s="174"/>
      <c r="J406" s="170"/>
      <c r="K406" s="170"/>
      <c r="L406" s="175"/>
      <c r="M406" s="176"/>
      <c r="N406" s="177"/>
      <c r="O406" s="177"/>
      <c r="P406" s="177"/>
      <c r="Q406" s="177"/>
      <c r="R406" s="177"/>
      <c r="S406" s="177"/>
      <c r="T406" s="178"/>
      <c r="AT406" s="179" t="s">
        <v>132</v>
      </c>
      <c r="AU406" s="179" t="s">
        <v>82</v>
      </c>
      <c r="AV406" s="11" t="s">
        <v>82</v>
      </c>
      <c r="AW406" s="11" t="s">
        <v>33</v>
      </c>
      <c r="AX406" s="11" t="s">
        <v>72</v>
      </c>
      <c r="AY406" s="179" t="s">
        <v>122</v>
      </c>
    </row>
    <row r="407" spans="1:65" s="13" customFormat="1" ht="11.25">
      <c r="B407" s="190"/>
      <c r="C407" s="191"/>
      <c r="D407" s="164" t="s">
        <v>132</v>
      </c>
      <c r="E407" s="192" t="s">
        <v>19</v>
      </c>
      <c r="F407" s="193" t="s">
        <v>138</v>
      </c>
      <c r="G407" s="191"/>
      <c r="H407" s="194">
        <v>28</v>
      </c>
      <c r="I407" s="195"/>
      <c r="J407" s="191"/>
      <c r="K407" s="191"/>
      <c r="L407" s="196"/>
      <c r="M407" s="197"/>
      <c r="N407" s="198"/>
      <c r="O407" s="198"/>
      <c r="P407" s="198"/>
      <c r="Q407" s="198"/>
      <c r="R407" s="198"/>
      <c r="S407" s="198"/>
      <c r="T407" s="199"/>
      <c r="AT407" s="200" t="s">
        <v>132</v>
      </c>
      <c r="AU407" s="200" t="s">
        <v>82</v>
      </c>
      <c r="AV407" s="13" t="s">
        <v>121</v>
      </c>
      <c r="AW407" s="13" t="s">
        <v>33</v>
      </c>
      <c r="AX407" s="13" t="s">
        <v>80</v>
      </c>
      <c r="AY407" s="200" t="s">
        <v>122</v>
      </c>
    </row>
    <row r="408" spans="1:65" s="14" customFormat="1" ht="22.9" customHeight="1">
      <c r="B408" s="211"/>
      <c r="C408" s="212"/>
      <c r="D408" s="213" t="s">
        <v>71</v>
      </c>
      <c r="E408" s="235" t="s">
        <v>644</v>
      </c>
      <c r="F408" s="235" t="s">
        <v>645</v>
      </c>
      <c r="G408" s="212"/>
      <c r="H408" s="212"/>
      <c r="I408" s="215"/>
      <c r="J408" s="236">
        <f>BK408</f>
        <v>0</v>
      </c>
      <c r="K408" s="212"/>
      <c r="L408" s="217"/>
      <c r="M408" s="218"/>
      <c r="N408" s="219"/>
      <c r="O408" s="219"/>
      <c r="P408" s="220">
        <f>SUM(P409:P474)</f>
        <v>0</v>
      </c>
      <c r="Q408" s="219"/>
      <c r="R408" s="220">
        <f>SUM(R409:R474)</f>
        <v>0</v>
      </c>
      <c r="S408" s="219"/>
      <c r="T408" s="221">
        <f>SUM(T409:T474)</f>
        <v>0</v>
      </c>
      <c r="AR408" s="222" t="s">
        <v>80</v>
      </c>
      <c r="AT408" s="223" t="s">
        <v>71</v>
      </c>
      <c r="AU408" s="223" t="s">
        <v>80</v>
      </c>
      <c r="AY408" s="222" t="s">
        <v>122</v>
      </c>
      <c r="BK408" s="224">
        <f>SUM(BK409:BK474)</f>
        <v>0</v>
      </c>
    </row>
    <row r="409" spans="1:65" s="2" customFormat="1" ht="24.2" customHeight="1">
      <c r="A409" s="34"/>
      <c r="B409" s="35"/>
      <c r="C409" s="151" t="s">
        <v>342</v>
      </c>
      <c r="D409" s="151" t="s">
        <v>116</v>
      </c>
      <c r="E409" s="152" t="s">
        <v>533</v>
      </c>
      <c r="F409" s="153" t="s">
        <v>534</v>
      </c>
      <c r="G409" s="154" t="s">
        <v>220</v>
      </c>
      <c r="H409" s="155">
        <v>1.5</v>
      </c>
      <c r="I409" s="156"/>
      <c r="J409" s="157">
        <f>ROUND(I409*H409,2)</f>
        <v>0</v>
      </c>
      <c r="K409" s="153" t="s">
        <v>120</v>
      </c>
      <c r="L409" s="39"/>
      <c r="M409" s="158" t="s">
        <v>19</v>
      </c>
      <c r="N409" s="159" t="s">
        <v>43</v>
      </c>
      <c r="O409" s="64"/>
      <c r="P409" s="160">
        <f>O409*H409</f>
        <v>0</v>
      </c>
      <c r="Q409" s="160">
        <v>0</v>
      </c>
      <c r="R409" s="160">
        <f>Q409*H409</f>
        <v>0</v>
      </c>
      <c r="S409" s="160">
        <v>0</v>
      </c>
      <c r="T409" s="161">
        <f>S409*H409</f>
        <v>0</v>
      </c>
      <c r="U409" s="34"/>
      <c r="V409" s="34"/>
      <c r="W409" s="34"/>
      <c r="X409" s="34"/>
      <c r="Y409" s="34"/>
      <c r="Z409" s="34"/>
      <c r="AA409" s="34"/>
      <c r="AB409" s="34"/>
      <c r="AC409" s="34"/>
      <c r="AD409" s="34"/>
      <c r="AE409" s="34"/>
      <c r="AR409" s="162" t="s">
        <v>121</v>
      </c>
      <c r="AT409" s="162" t="s">
        <v>116</v>
      </c>
      <c r="AU409" s="162" t="s">
        <v>82</v>
      </c>
      <c r="AY409" s="17" t="s">
        <v>122</v>
      </c>
      <c r="BE409" s="163">
        <f>IF(N409="základní",J409,0)</f>
        <v>0</v>
      </c>
      <c r="BF409" s="163">
        <f>IF(N409="snížená",J409,0)</f>
        <v>0</v>
      </c>
      <c r="BG409" s="163">
        <f>IF(N409="zákl. přenesená",J409,0)</f>
        <v>0</v>
      </c>
      <c r="BH409" s="163">
        <f>IF(N409="sníž. přenesená",J409,0)</f>
        <v>0</v>
      </c>
      <c r="BI409" s="163">
        <f>IF(N409="nulová",J409,0)</f>
        <v>0</v>
      </c>
      <c r="BJ409" s="17" t="s">
        <v>80</v>
      </c>
      <c r="BK409" s="163">
        <f>ROUND(I409*H409,2)</f>
        <v>0</v>
      </c>
      <c r="BL409" s="17" t="s">
        <v>121</v>
      </c>
      <c r="BM409" s="162" t="s">
        <v>646</v>
      </c>
    </row>
    <row r="410" spans="1:65" s="2" customFormat="1" ht="19.5">
      <c r="A410" s="34"/>
      <c r="B410" s="35"/>
      <c r="C410" s="36"/>
      <c r="D410" s="164" t="s">
        <v>123</v>
      </c>
      <c r="E410" s="36"/>
      <c r="F410" s="165" t="s">
        <v>534</v>
      </c>
      <c r="G410" s="36"/>
      <c r="H410" s="36"/>
      <c r="I410" s="166"/>
      <c r="J410" s="36"/>
      <c r="K410" s="36"/>
      <c r="L410" s="39"/>
      <c r="M410" s="167"/>
      <c r="N410" s="168"/>
      <c r="O410" s="64"/>
      <c r="P410" s="64"/>
      <c r="Q410" s="64"/>
      <c r="R410" s="64"/>
      <c r="S410" s="64"/>
      <c r="T410" s="65"/>
      <c r="U410" s="34"/>
      <c r="V410" s="34"/>
      <c r="W410" s="34"/>
      <c r="X410" s="34"/>
      <c r="Y410" s="34"/>
      <c r="Z410" s="34"/>
      <c r="AA410" s="34"/>
      <c r="AB410" s="34"/>
      <c r="AC410" s="34"/>
      <c r="AD410" s="34"/>
      <c r="AE410" s="34"/>
      <c r="AT410" s="17" t="s">
        <v>123</v>
      </c>
      <c r="AU410" s="17" t="s">
        <v>82</v>
      </c>
    </row>
    <row r="411" spans="1:65" s="11" customFormat="1" ht="11.25">
      <c r="B411" s="169"/>
      <c r="C411" s="170"/>
      <c r="D411" s="164" t="s">
        <v>132</v>
      </c>
      <c r="E411" s="171" t="s">
        <v>19</v>
      </c>
      <c r="F411" s="172" t="s">
        <v>647</v>
      </c>
      <c r="G411" s="170"/>
      <c r="H411" s="173">
        <v>1.5</v>
      </c>
      <c r="I411" s="174"/>
      <c r="J411" s="170"/>
      <c r="K411" s="170"/>
      <c r="L411" s="175"/>
      <c r="M411" s="176"/>
      <c r="N411" s="177"/>
      <c r="O411" s="177"/>
      <c r="P411" s="177"/>
      <c r="Q411" s="177"/>
      <c r="R411" s="177"/>
      <c r="S411" s="177"/>
      <c r="T411" s="178"/>
      <c r="AT411" s="179" t="s">
        <v>132</v>
      </c>
      <c r="AU411" s="179" t="s">
        <v>82</v>
      </c>
      <c r="AV411" s="11" t="s">
        <v>82</v>
      </c>
      <c r="AW411" s="11" t="s">
        <v>33</v>
      </c>
      <c r="AX411" s="11" t="s">
        <v>72</v>
      </c>
      <c r="AY411" s="179" t="s">
        <v>122</v>
      </c>
    </row>
    <row r="412" spans="1:65" s="13" customFormat="1" ht="11.25">
      <c r="B412" s="190"/>
      <c r="C412" s="191"/>
      <c r="D412" s="164" t="s">
        <v>132</v>
      </c>
      <c r="E412" s="192" t="s">
        <v>19</v>
      </c>
      <c r="F412" s="193" t="s">
        <v>138</v>
      </c>
      <c r="G412" s="191"/>
      <c r="H412" s="194">
        <v>1.5</v>
      </c>
      <c r="I412" s="195"/>
      <c r="J412" s="191"/>
      <c r="K412" s="191"/>
      <c r="L412" s="196"/>
      <c r="M412" s="197"/>
      <c r="N412" s="198"/>
      <c r="O412" s="198"/>
      <c r="P412" s="198"/>
      <c r="Q412" s="198"/>
      <c r="R412" s="198"/>
      <c r="S412" s="198"/>
      <c r="T412" s="199"/>
      <c r="AT412" s="200" t="s">
        <v>132</v>
      </c>
      <c r="AU412" s="200" t="s">
        <v>82</v>
      </c>
      <c r="AV412" s="13" t="s">
        <v>121</v>
      </c>
      <c r="AW412" s="13" t="s">
        <v>33</v>
      </c>
      <c r="AX412" s="13" t="s">
        <v>80</v>
      </c>
      <c r="AY412" s="200" t="s">
        <v>122</v>
      </c>
    </row>
    <row r="413" spans="1:65" s="2" customFormat="1" ht="24.2" customHeight="1">
      <c r="A413" s="34"/>
      <c r="B413" s="35"/>
      <c r="C413" s="151" t="s">
        <v>648</v>
      </c>
      <c r="D413" s="151" t="s">
        <v>116</v>
      </c>
      <c r="E413" s="152" t="s">
        <v>550</v>
      </c>
      <c r="F413" s="153" t="s">
        <v>551</v>
      </c>
      <c r="G413" s="154" t="s">
        <v>130</v>
      </c>
      <c r="H413" s="155">
        <v>16.25</v>
      </c>
      <c r="I413" s="156"/>
      <c r="J413" s="157">
        <f>ROUND(I413*H413,2)</f>
        <v>0</v>
      </c>
      <c r="K413" s="153" t="s">
        <v>120</v>
      </c>
      <c r="L413" s="39"/>
      <c r="M413" s="158" t="s">
        <v>19</v>
      </c>
      <c r="N413" s="159" t="s">
        <v>43</v>
      </c>
      <c r="O413" s="64"/>
      <c r="P413" s="160">
        <f>O413*H413</f>
        <v>0</v>
      </c>
      <c r="Q413" s="160">
        <v>0</v>
      </c>
      <c r="R413" s="160">
        <f>Q413*H413</f>
        <v>0</v>
      </c>
      <c r="S413" s="160">
        <v>0</v>
      </c>
      <c r="T413" s="161">
        <f>S413*H413</f>
        <v>0</v>
      </c>
      <c r="U413" s="34"/>
      <c r="V413" s="34"/>
      <c r="W413" s="34"/>
      <c r="X413" s="34"/>
      <c r="Y413" s="34"/>
      <c r="Z413" s="34"/>
      <c r="AA413" s="34"/>
      <c r="AB413" s="34"/>
      <c r="AC413" s="34"/>
      <c r="AD413" s="34"/>
      <c r="AE413" s="34"/>
      <c r="AR413" s="162" t="s">
        <v>121</v>
      </c>
      <c r="AT413" s="162" t="s">
        <v>116</v>
      </c>
      <c r="AU413" s="162" t="s">
        <v>82</v>
      </c>
      <c r="AY413" s="17" t="s">
        <v>122</v>
      </c>
      <c r="BE413" s="163">
        <f>IF(N413="základní",J413,0)</f>
        <v>0</v>
      </c>
      <c r="BF413" s="163">
        <f>IF(N413="snížená",J413,0)</f>
        <v>0</v>
      </c>
      <c r="BG413" s="163">
        <f>IF(N413="zákl. přenesená",J413,0)</f>
        <v>0</v>
      </c>
      <c r="BH413" s="163">
        <f>IF(N413="sníž. přenesená",J413,0)</f>
        <v>0</v>
      </c>
      <c r="BI413" s="163">
        <f>IF(N413="nulová",J413,0)</f>
        <v>0</v>
      </c>
      <c r="BJ413" s="17" t="s">
        <v>80</v>
      </c>
      <c r="BK413" s="163">
        <f>ROUND(I413*H413,2)</f>
        <v>0</v>
      </c>
      <c r="BL413" s="17" t="s">
        <v>121</v>
      </c>
      <c r="BM413" s="162" t="s">
        <v>649</v>
      </c>
    </row>
    <row r="414" spans="1:65" s="2" customFormat="1" ht="19.5">
      <c r="A414" s="34"/>
      <c r="B414" s="35"/>
      <c r="C414" s="36"/>
      <c r="D414" s="164" t="s">
        <v>123</v>
      </c>
      <c r="E414" s="36"/>
      <c r="F414" s="165" t="s">
        <v>551</v>
      </c>
      <c r="G414" s="36"/>
      <c r="H414" s="36"/>
      <c r="I414" s="166"/>
      <c r="J414" s="36"/>
      <c r="K414" s="36"/>
      <c r="L414" s="39"/>
      <c r="M414" s="167"/>
      <c r="N414" s="168"/>
      <c r="O414" s="64"/>
      <c r="P414" s="64"/>
      <c r="Q414" s="64"/>
      <c r="R414" s="64"/>
      <c r="S414" s="64"/>
      <c r="T414" s="65"/>
      <c r="U414" s="34"/>
      <c r="V414" s="34"/>
      <c r="W414" s="34"/>
      <c r="X414" s="34"/>
      <c r="Y414" s="34"/>
      <c r="Z414" s="34"/>
      <c r="AA414" s="34"/>
      <c r="AB414" s="34"/>
      <c r="AC414" s="34"/>
      <c r="AD414" s="34"/>
      <c r="AE414" s="34"/>
      <c r="AT414" s="17" t="s">
        <v>123</v>
      </c>
      <c r="AU414" s="17" t="s">
        <v>82</v>
      </c>
    </row>
    <row r="415" spans="1:65" s="11" customFormat="1" ht="11.25">
      <c r="B415" s="169"/>
      <c r="C415" s="170"/>
      <c r="D415" s="164" t="s">
        <v>132</v>
      </c>
      <c r="E415" s="171" t="s">
        <v>19</v>
      </c>
      <c r="F415" s="172" t="s">
        <v>650</v>
      </c>
      <c r="G415" s="170"/>
      <c r="H415" s="173">
        <v>16.25</v>
      </c>
      <c r="I415" s="174"/>
      <c r="J415" s="170"/>
      <c r="K415" s="170"/>
      <c r="L415" s="175"/>
      <c r="M415" s="176"/>
      <c r="N415" s="177"/>
      <c r="O415" s="177"/>
      <c r="P415" s="177"/>
      <c r="Q415" s="177"/>
      <c r="R415" s="177"/>
      <c r="S415" s="177"/>
      <c r="T415" s="178"/>
      <c r="AT415" s="179" t="s">
        <v>132</v>
      </c>
      <c r="AU415" s="179" t="s">
        <v>82</v>
      </c>
      <c r="AV415" s="11" t="s">
        <v>82</v>
      </c>
      <c r="AW415" s="11" t="s">
        <v>33</v>
      </c>
      <c r="AX415" s="11" t="s">
        <v>72</v>
      </c>
      <c r="AY415" s="179" t="s">
        <v>122</v>
      </c>
    </row>
    <row r="416" spans="1:65" s="13" customFormat="1" ht="11.25">
      <c r="B416" s="190"/>
      <c r="C416" s="191"/>
      <c r="D416" s="164" t="s">
        <v>132</v>
      </c>
      <c r="E416" s="192" t="s">
        <v>19</v>
      </c>
      <c r="F416" s="193" t="s">
        <v>138</v>
      </c>
      <c r="G416" s="191"/>
      <c r="H416" s="194">
        <v>16.25</v>
      </c>
      <c r="I416" s="195"/>
      <c r="J416" s="191"/>
      <c r="K416" s="191"/>
      <c r="L416" s="196"/>
      <c r="M416" s="197"/>
      <c r="N416" s="198"/>
      <c r="O416" s="198"/>
      <c r="P416" s="198"/>
      <c r="Q416" s="198"/>
      <c r="R416" s="198"/>
      <c r="S416" s="198"/>
      <c r="T416" s="199"/>
      <c r="AT416" s="200" t="s">
        <v>132</v>
      </c>
      <c r="AU416" s="200" t="s">
        <v>82</v>
      </c>
      <c r="AV416" s="13" t="s">
        <v>121</v>
      </c>
      <c r="AW416" s="13" t="s">
        <v>33</v>
      </c>
      <c r="AX416" s="13" t="s">
        <v>80</v>
      </c>
      <c r="AY416" s="200" t="s">
        <v>122</v>
      </c>
    </row>
    <row r="417" spans="1:65" s="2" customFormat="1" ht="55.5" customHeight="1">
      <c r="A417" s="34"/>
      <c r="B417" s="35"/>
      <c r="C417" s="151" t="s">
        <v>346</v>
      </c>
      <c r="D417" s="151" t="s">
        <v>116</v>
      </c>
      <c r="E417" s="152" t="s">
        <v>151</v>
      </c>
      <c r="F417" s="153" t="s">
        <v>152</v>
      </c>
      <c r="G417" s="154" t="s">
        <v>141</v>
      </c>
      <c r="H417" s="155">
        <v>6.0780000000000003</v>
      </c>
      <c r="I417" s="156"/>
      <c r="J417" s="157">
        <f>ROUND(I417*H417,2)</f>
        <v>0</v>
      </c>
      <c r="K417" s="153" t="s">
        <v>120</v>
      </c>
      <c r="L417" s="39"/>
      <c r="M417" s="158" t="s">
        <v>19</v>
      </c>
      <c r="N417" s="159" t="s">
        <v>43</v>
      </c>
      <c r="O417" s="64"/>
      <c r="P417" s="160">
        <f>O417*H417</f>
        <v>0</v>
      </c>
      <c r="Q417" s="160">
        <v>0</v>
      </c>
      <c r="R417" s="160">
        <f>Q417*H417</f>
        <v>0</v>
      </c>
      <c r="S417" s="160">
        <v>0</v>
      </c>
      <c r="T417" s="161">
        <f>S417*H417</f>
        <v>0</v>
      </c>
      <c r="U417" s="34"/>
      <c r="V417" s="34"/>
      <c r="W417" s="34"/>
      <c r="X417" s="34"/>
      <c r="Y417" s="34"/>
      <c r="Z417" s="34"/>
      <c r="AA417" s="34"/>
      <c r="AB417" s="34"/>
      <c r="AC417" s="34"/>
      <c r="AD417" s="34"/>
      <c r="AE417" s="34"/>
      <c r="AR417" s="162" t="s">
        <v>121</v>
      </c>
      <c r="AT417" s="162" t="s">
        <v>116</v>
      </c>
      <c r="AU417" s="162" t="s">
        <v>82</v>
      </c>
      <c r="AY417" s="17" t="s">
        <v>122</v>
      </c>
      <c r="BE417" s="163">
        <f>IF(N417="základní",J417,0)</f>
        <v>0</v>
      </c>
      <c r="BF417" s="163">
        <f>IF(N417="snížená",J417,0)</f>
        <v>0</v>
      </c>
      <c r="BG417" s="163">
        <f>IF(N417="zákl. přenesená",J417,0)</f>
        <v>0</v>
      </c>
      <c r="BH417" s="163">
        <f>IF(N417="sníž. přenesená",J417,0)</f>
        <v>0</v>
      </c>
      <c r="BI417" s="163">
        <f>IF(N417="nulová",J417,0)</f>
        <v>0</v>
      </c>
      <c r="BJ417" s="17" t="s">
        <v>80</v>
      </c>
      <c r="BK417" s="163">
        <f>ROUND(I417*H417,2)</f>
        <v>0</v>
      </c>
      <c r="BL417" s="17" t="s">
        <v>121</v>
      </c>
      <c r="BM417" s="162" t="s">
        <v>651</v>
      </c>
    </row>
    <row r="418" spans="1:65" s="2" customFormat="1" ht="29.25">
      <c r="A418" s="34"/>
      <c r="B418" s="35"/>
      <c r="C418" s="36"/>
      <c r="D418" s="164" t="s">
        <v>123</v>
      </c>
      <c r="E418" s="36"/>
      <c r="F418" s="165" t="s">
        <v>152</v>
      </c>
      <c r="G418" s="36"/>
      <c r="H418" s="36"/>
      <c r="I418" s="166"/>
      <c r="J418" s="36"/>
      <c r="K418" s="36"/>
      <c r="L418" s="39"/>
      <c r="M418" s="167"/>
      <c r="N418" s="168"/>
      <c r="O418" s="64"/>
      <c r="P418" s="64"/>
      <c r="Q418" s="64"/>
      <c r="R418" s="64"/>
      <c r="S418" s="64"/>
      <c r="T418" s="65"/>
      <c r="U418" s="34"/>
      <c r="V418" s="34"/>
      <c r="W418" s="34"/>
      <c r="X418" s="34"/>
      <c r="Y418" s="34"/>
      <c r="Z418" s="34"/>
      <c r="AA418" s="34"/>
      <c r="AB418" s="34"/>
      <c r="AC418" s="34"/>
      <c r="AD418" s="34"/>
      <c r="AE418" s="34"/>
      <c r="AT418" s="17" t="s">
        <v>123</v>
      </c>
      <c r="AU418" s="17" t="s">
        <v>82</v>
      </c>
    </row>
    <row r="419" spans="1:65" s="11" customFormat="1" ht="11.25">
      <c r="B419" s="169"/>
      <c r="C419" s="170"/>
      <c r="D419" s="164" t="s">
        <v>132</v>
      </c>
      <c r="E419" s="171" t="s">
        <v>19</v>
      </c>
      <c r="F419" s="172" t="s">
        <v>652</v>
      </c>
      <c r="G419" s="170"/>
      <c r="H419" s="173">
        <v>6.0780000000000003</v>
      </c>
      <c r="I419" s="174"/>
      <c r="J419" s="170"/>
      <c r="K419" s="170"/>
      <c r="L419" s="175"/>
      <c r="M419" s="176"/>
      <c r="N419" s="177"/>
      <c r="O419" s="177"/>
      <c r="P419" s="177"/>
      <c r="Q419" s="177"/>
      <c r="R419" s="177"/>
      <c r="S419" s="177"/>
      <c r="T419" s="178"/>
      <c r="AT419" s="179" t="s">
        <v>132</v>
      </c>
      <c r="AU419" s="179" t="s">
        <v>82</v>
      </c>
      <c r="AV419" s="11" t="s">
        <v>82</v>
      </c>
      <c r="AW419" s="11" t="s">
        <v>33</v>
      </c>
      <c r="AX419" s="11" t="s">
        <v>72</v>
      </c>
      <c r="AY419" s="179" t="s">
        <v>122</v>
      </c>
    </row>
    <row r="420" spans="1:65" s="13" customFormat="1" ht="11.25">
      <c r="B420" s="190"/>
      <c r="C420" s="191"/>
      <c r="D420" s="164" t="s">
        <v>132</v>
      </c>
      <c r="E420" s="192" t="s">
        <v>19</v>
      </c>
      <c r="F420" s="193" t="s">
        <v>138</v>
      </c>
      <c r="G420" s="191"/>
      <c r="H420" s="194">
        <v>6.0780000000000003</v>
      </c>
      <c r="I420" s="195"/>
      <c r="J420" s="191"/>
      <c r="K420" s="191"/>
      <c r="L420" s="196"/>
      <c r="M420" s="197"/>
      <c r="N420" s="198"/>
      <c r="O420" s="198"/>
      <c r="P420" s="198"/>
      <c r="Q420" s="198"/>
      <c r="R420" s="198"/>
      <c r="S420" s="198"/>
      <c r="T420" s="199"/>
      <c r="AT420" s="200" t="s">
        <v>132</v>
      </c>
      <c r="AU420" s="200" t="s">
        <v>82</v>
      </c>
      <c r="AV420" s="13" t="s">
        <v>121</v>
      </c>
      <c r="AW420" s="13" t="s">
        <v>33</v>
      </c>
      <c r="AX420" s="13" t="s">
        <v>80</v>
      </c>
      <c r="AY420" s="200" t="s">
        <v>122</v>
      </c>
    </row>
    <row r="421" spans="1:65" s="2" customFormat="1" ht="24.2" customHeight="1">
      <c r="A421" s="34"/>
      <c r="B421" s="35"/>
      <c r="C421" s="151" t="s">
        <v>653</v>
      </c>
      <c r="D421" s="151" t="s">
        <v>116</v>
      </c>
      <c r="E421" s="152" t="s">
        <v>554</v>
      </c>
      <c r="F421" s="153" t="s">
        <v>555</v>
      </c>
      <c r="G421" s="154" t="s">
        <v>141</v>
      </c>
      <c r="H421" s="155">
        <v>6.0780000000000003</v>
      </c>
      <c r="I421" s="156"/>
      <c r="J421" s="157">
        <f>ROUND(I421*H421,2)</f>
        <v>0</v>
      </c>
      <c r="K421" s="153" t="s">
        <v>120</v>
      </c>
      <c r="L421" s="39"/>
      <c r="M421" s="158" t="s">
        <v>19</v>
      </c>
      <c r="N421" s="159" t="s">
        <v>43</v>
      </c>
      <c r="O421" s="64"/>
      <c r="P421" s="160">
        <f>O421*H421</f>
        <v>0</v>
      </c>
      <c r="Q421" s="160">
        <v>0</v>
      </c>
      <c r="R421" s="160">
        <f>Q421*H421</f>
        <v>0</v>
      </c>
      <c r="S421" s="160">
        <v>0</v>
      </c>
      <c r="T421" s="161">
        <f>S421*H421</f>
        <v>0</v>
      </c>
      <c r="U421" s="34"/>
      <c r="V421" s="34"/>
      <c r="W421" s="34"/>
      <c r="X421" s="34"/>
      <c r="Y421" s="34"/>
      <c r="Z421" s="34"/>
      <c r="AA421" s="34"/>
      <c r="AB421" s="34"/>
      <c r="AC421" s="34"/>
      <c r="AD421" s="34"/>
      <c r="AE421" s="34"/>
      <c r="AR421" s="162" t="s">
        <v>121</v>
      </c>
      <c r="AT421" s="162" t="s">
        <v>116</v>
      </c>
      <c r="AU421" s="162" t="s">
        <v>82</v>
      </c>
      <c r="AY421" s="17" t="s">
        <v>122</v>
      </c>
      <c r="BE421" s="163">
        <f>IF(N421="základní",J421,0)</f>
        <v>0</v>
      </c>
      <c r="BF421" s="163">
        <f>IF(N421="snížená",J421,0)</f>
        <v>0</v>
      </c>
      <c r="BG421" s="163">
        <f>IF(N421="zákl. přenesená",J421,0)</f>
        <v>0</v>
      </c>
      <c r="BH421" s="163">
        <f>IF(N421="sníž. přenesená",J421,0)</f>
        <v>0</v>
      </c>
      <c r="BI421" s="163">
        <f>IF(N421="nulová",J421,0)</f>
        <v>0</v>
      </c>
      <c r="BJ421" s="17" t="s">
        <v>80</v>
      </c>
      <c r="BK421" s="163">
        <f>ROUND(I421*H421,2)</f>
        <v>0</v>
      </c>
      <c r="BL421" s="17" t="s">
        <v>121</v>
      </c>
      <c r="BM421" s="162" t="s">
        <v>654</v>
      </c>
    </row>
    <row r="422" spans="1:65" s="2" customFormat="1" ht="11.25">
      <c r="A422" s="34"/>
      <c r="B422" s="35"/>
      <c r="C422" s="36"/>
      <c r="D422" s="164" t="s">
        <v>123</v>
      </c>
      <c r="E422" s="36"/>
      <c r="F422" s="165" t="s">
        <v>555</v>
      </c>
      <c r="G422" s="36"/>
      <c r="H422" s="36"/>
      <c r="I422" s="166"/>
      <c r="J422" s="36"/>
      <c r="K422" s="36"/>
      <c r="L422" s="39"/>
      <c r="M422" s="167"/>
      <c r="N422" s="168"/>
      <c r="O422" s="64"/>
      <c r="P422" s="64"/>
      <c r="Q422" s="64"/>
      <c r="R422" s="64"/>
      <c r="S422" s="64"/>
      <c r="T422" s="65"/>
      <c r="U422" s="34"/>
      <c r="V422" s="34"/>
      <c r="W422" s="34"/>
      <c r="X422" s="34"/>
      <c r="Y422" s="34"/>
      <c r="Z422" s="34"/>
      <c r="AA422" s="34"/>
      <c r="AB422" s="34"/>
      <c r="AC422" s="34"/>
      <c r="AD422" s="34"/>
      <c r="AE422" s="34"/>
      <c r="AT422" s="17" t="s">
        <v>123</v>
      </c>
      <c r="AU422" s="17" t="s">
        <v>82</v>
      </c>
    </row>
    <row r="423" spans="1:65" s="11" customFormat="1" ht="11.25">
      <c r="B423" s="169"/>
      <c r="C423" s="170"/>
      <c r="D423" s="164" t="s">
        <v>132</v>
      </c>
      <c r="E423" s="171" t="s">
        <v>19</v>
      </c>
      <c r="F423" s="172" t="s">
        <v>655</v>
      </c>
      <c r="G423" s="170"/>
      <c r="H423" s="173">
        <v>6.0780000000000003</v>
      </c>
      <c r="I423" s="174"/>
      <c r="J423" s="170"/>
      <c r="K423" s="170"/>
      <c r="L423" s="175"/>
      <c r="M423" s="176"/>
      <c r="N423" s="177"/>
      <c r="O423" s="177"/>
      <c r="P423" s="177"/>
      <c r="Q423" s="177"/>
      <c r="R423" s="177"/>
      <c r="S423" s="177"/>
      <c r="T423" s="178"/>
      <c r="AT423" s="179" t="s">
        <v>132</v>
      </c>
      <c r="AU423" s="179" t="s">
        <v>82</v>
      </c>
      <c r="AV423" s="11" t="s">
        <v>82</v>
      </c>
      <c r="AW423" s="11" t="s">
        <v>33</v>
      </c>
      <c r="AX423" s="11" t="s">
        <v>72</v>
      </c>
      <c r="AY423" s="179" t="s">
        <v>122</v>
      </c>
    </row>
    <row r="424" spans="1:65" s="13" customFormat="1" ht="11.25">
      <c r="B424" s="190"/>
      <c r="C424" s="191"/>
      <c r="D424" s="164" t="s">
        <v>132</v>
      </c>
      <c r="E424" s="192" t="s">
        <v>19</v>
      </c>
      <c r="F424" s="193" t="s">
        <v>138</v>
      </c>
      <c r="G424" s="191"/>
      <c r="H424" s="194">
        <v>6.0780000000000003</v>
      </c>
      <c r="I424" s="195"/>
      <c r="J424" s="191"/>
      <c r="K424" s="191"/>
      <c r="L424" s="196"/>
      <c r="M424" s="197"/>
      <c r="N424" s="198"/>
      <c r="O424" s="198"/>
      <c r="P424" s="198"/>
      <c r="Q424" s="198"/>
      <c r="R424" s="198"/>
      <c r="S424" s="198"/>
      <c r="T424" s="199"/>
      <c r="AT424" s="200" t="s">
        <v>132</v>
      </c>
      <c r="AU424" s="200" t="s">
        <v>82</v>
      </c>
      <c r="AV424" s="13" t="s">
        <v>121</v>
      </c>
      <c r="AW424" s="13" t="s">
        <v>33</v>
      </c>
      <c r="AX424" s="13" t="s">
        <v>80</v>
      </c>
      <c r="AY424" s="200" t="s">
        <v>122</v>
      </c>
    </row>
    <row r="425" spans="1:65" s="2" customFormat="1" ht="24.2" customHeight="1">
      <c r="A425" s="34"/>
      <c r="B425" s="35"/>
      <c r="C425" s="151" t="s">
        <v>351</v>
      </c>
      <c r="D425" s="151" t="s">
        <v>116</v>
      </c>
      <c r="E425" s="152" t="s">
        <v>557</v>
      </c>
      <c r="F425" s="153" t="s">
        <v>558</v>
      </c>
      <c r="G425" s="154" t="s">
        <v>175</v>
      </c>
      <c r="H425" s="155">
        <v>10</v>
      </c>
      <c r="I425" s="156"/>
      <c r="J425" s="157">
        <f>ROUND(I425*H425,2)</f>
        <v>0</v>
      </c>
      <c r="K425" s="153" t="s">
        <v>120</v>
      </c>
      <c r="L425" s="39"/>
      <c r="M425" s="158" t="s">
        <v>19</v>
      </c>
      <c r="N425" s="159" t="s">
        <v>43</v>
      </c>
      <c r="O425" s="64"/>
      <c r="P425" s="160">
        <f>O425*H425</f>
        <v>0</v>
      </c>
      <c r="Q425" s="160">
        <v>0</v>
      </c>
      <c r="R425" s="160">
        <f>Q425*H425</f>
        <v>0</v>
      </c>
      <c r="S425" s="160">
        <v>0</v>
      </c>
      <c r="T425" s="161">
        <f>S425*H425</f>
        <v>0</v>
      </c>
      <c r="U425" s="34"/>
      <c r="V425" s="34"/>
      <c r="W425" s="34"/>
      <c r="X425" s="34"/>
      <c r="Y425" s="34"/>
      <c r="Z425" s="34"/>
      <c r="AA425" s="34"/>
      <c r="AB425" s="34"/>
      <c r="AC425" s="34"/>
      <c r="AD425" s="34"/>
      <c r="AE425" s="34"/>
      <c r="AR425" s="162" t="s">
        <v>121</v>
      </c>
      <c r="AT425" s="162" t="s">
        <v>116</v>
      </c>
      <c r="AU425" s="162" t="s">
        <v>82</v>
      </c>
      <c r="AY425" s="17" t="s">
        <v>122</v>
      </c>
      <c r="BE425" s="163">
        <f>IF(N425="základní",J425,0)</f>
        <v>0</v>
      </c>
      <c r="BF425" s="163">
        <f>IF(N425="snížená",J425,0)</f>
        <v>0</v>
      </c>
      <c r="BG425" s="163">
        <f>IF(N425="zákl. přenesená",J425,0)</f>
        <v>0</v>
      </c>
      <c r="BH425" s="163">
        <f>IF(N425="sníž. přenesená",J425,0)</f>
        <v>0</v>
      </c>
      <c r="BI425" s="163">
        <f>IF(N425="nulová",J425,0)</f>
        <v>0</v>
      </c>
      <c r="BJ425" s="17" t="s">
        <v>80</v>
      </c>
      <c r="BK425" s="163">
        <f>ROUND(I425*H425,2)</f>
        <v>0</v>
      </c>
      <c r="BL425" s="17" t="s">
        <v>121</v>
      </c>
      <c r="BM425" s="162" t="s">
        <v>656</v>
      </c>
    </row>
    <row r="426" spans="1:65" s="2" customFormat="1" ht="11.25">
      <c r="A426" s="34"/>
      <c r="B426" s="35"/>
      <c r="C426" s="36"/>
      <c r="D426" s="164" t="s">
        <v>123</v>
      </c>
      <c r="E426" s="36"/>
      <c r="F426" s="165" t="s">
        <v>558</v>
      </c>
      <c r="G426" s="36"/>
      <c r="H426" s="36"/>
      <c r="I426" s="166"/>
      <c r="J426" s="36"/>
      <c r="K426" s="36"/>
      <c r="L426" s="39"/>
      <c r="M426" s="167"/>
      <c r="N426" s="168"/>
      <c r="O426" s="64"/>
      <c r="P426" s="64"/>
      <c r="Q426" s="64"/>
      <c r="R426" s="64"/>
      <c r="S426" s="64"/>
      <c r="T426" s="65"/>
      <c r="U426" s="34"/>
      <c r="V426" s="34"/>
      <c r="W426" s="34"/>
      <c r="X426" s="34"/>
      <c r="Y426" s="34"/>
      <c r="Z426" s="34"/>
      <c r="AA426" s="34"/>
      <c r="AB426" s="34"/>
      <c r="AC426" s="34"/>
      <c r="AD426" s="34"/>
      <c r="AE426" s="34"/>
      <c r="AT426" s="17" t="s">
        <v>123</v>
      </c>
      <c r="AU426" s="17" t="s">
        <v>82</v>
      </c>
    </row>
    <row r="427" spans="1:65" s="11" customFormat="1" ht="11.25">
      <c r="B427" s="169"/>
      <c r="C427" s="170"/>
      <c r="D427" s="164" t="s">
        <v>132</v>
      </c>
      <c r="E427" s="171" t="s">
        <v>19</v>
      </c>
      <c r="F427" s="172" t="s">
        <v>657</v>
      </c>
      <c r="G427" s="170"/>
      <c r="H427" s="173">
        <v>10</v>
      </c>
      <c r="I427" s="174"/>
      <c r="J427" s="170"/>
      <c r="K427" s="170"/>
      <c r="L427" s="175"/>
      <c r="M427" s="176"/>
      <c r="N427" s="177"/>
      <c r="O427" s="177"/>
      <c r="P427" s="177"/>
      <c r="Q427" s="177"/>
      <c r="R427" s="177"/>
      <c r="S427" s="177"/>
      <c r="T427" s="178"/>
      <c r="AT427" s="179" t="s">
        <v>132</v>
      </c>
      <c r="AU427" s="179" t="s">
        <v>82</v>
      </c>
      <c r="AV427" s="11" t="s">
        <v>82</v>
      </c>
      <c r="AW427" s="11" t="s">
        <v>33</v>
      </c>
      <c r="AX427" s="11" t="s">
        <v>72</v>
      </c>
      <c r="AY427" s="179" t="s">
        <v>122</v>
      </c>
    </row>
    <row r="428" spans="1:65" s="13" customFormat="1" ht="11.25">
      <c r="B428" s="190"/>
      <c r="C428" s="191"/>
      <c r="D428" s="164" t="s">
        <v>132</v>
      </c>
      <c r="E428" s="192" t="s">
        <v>19</v>
      </c>
      <c r="F428" s="193" t="s">
        <v>138</v>
      </c>
      <c r="G428" s="191"/>
      <c r="H428" s="194">
        <v>10</v>
      </c>
      <c r="I428" s="195"/>
      <c r="J428" s="191"/>
      <c r="K428" s="191"/>
      <c r="L428" s="196"/>
      <c r="M428" s="197"/>
      <c r="N428" s="198"/>
      <c r="O428" s="198"/>
      <c r="P428" s="198"/>
      <c r="Q428" s="198"/>
      <c r="R428" s="198"/>
      <c r="S428" s="198"/>
      <c r="T428" s="199"/>
      <c r="AT428" s="200" t="s">
        <v>132</v>
      </c>
      <c r="AU428" s="200" t="s">
        <v>82</v>
      </c>
      <c r="AV428" s="13" t="s">
        <v>121</v>
      </c>
      <c r="AW428" s="13" t="s">
        <v>33</v>
      </c>
      <c r="AX428" s="13" t="s">
        <v>80</v>
      </c>
      <c r="AY428" s="200" t="s">
        <v>122</v>
      </c>
    </row>
    <row r="429" spans="1:65" s="2" customFormat="1" ht="21.75" customHeight="1">
      <c r="A429" s="34"/>
      <c r="B429" s="35"/>
      <c r="C429" s="151" t="s">
        <v>658</v>
      </c>
      <c r="D429" s="151" t="s">
        <v>116</v>
      </c>
      <c r="E429" s="152" t="s">
        <v>500</v>
      </c>
      <c r="F429" s="153" t="s">
        <v>501</v>
      </c>
      <c r="G429" s="154" t="s">
        <v>175</v>
      </c>
      <c r="H429" s="155">
        <v>10</v>
      </c>
      <c r="I429" s="156"/>
      <c r="J429" s="157">
        <f>ROUND(I429*H429,2)</f>
        <v>0</v>
      </c>
      <c r="K429" s="153" t="s">
        <v>120</v>
      </c>
      <c r="L429" s="39"/>
      <c r="M429" s="158" t="s">
        <v>19</v>
      </c>
      <c r="N429" s="159" t="s">
        <v>43</v>
      </c>
      <c r="O429" s="64"/>
      <c r="P429" s="160">
        <f>O429*H429</f>
        <v>0</v>
      </c>
      <c r="Q429" s="160">
        <v>0</v>
      </c>
      <c r="R429" s="160">
        <f>Q429*H429</f>
        <v>0</v>
      </c>
      <c r="S429" s="160">
        <v>0</v>
      </c>
      <c r="T429" s="161">
        <f>S429*H429</f>
        <v>0</v>
      </c>
      <c r="U429" s="34"/>
      <c r="V429" s="34"/>
      <c r="W429" s="34"/>
      <c r="X429" s="34"/>
      <c r="Y429" s="34"/>
      <c r="Z429" s="34"/>
      <c r="AA429" s="34"/>
      <c r="AB429" s="34"/>
      <c r="AC429" s="34"/>
      <c r="AD429" s="34"/>
      <c r="AE429" s="34"/>
      <c r="AR429" s="162" t="s">
        <v>121</v>
      </c>
      <c r="AT429" s="162" t="s">
        <v>116</v>
      </c>
      <c r="AU429" s="162" t="s">
        <v>82</v>
      </c>
      <c r="AY429" s="17" t="s">
        <v>122</v>
      </c>
      <c r="BE429" s="163">
        <f>IF(N429="základní",J429,0)</f>
        <v>0</v>
      </c>
      <c r="BF429" s="163">
        <f>IF(N429="snížená",J429,0)</f>
        <v>0</v>
      </c>
      <c r="BG429" s="163">
        <f>IF(N429="zákl. přenesená",J429,0)</f>
        <v>0</v>
      </c>
      <c r="BH429" s="163">
        <f>IF(N429="sníž. přenesená",J429,0)</f>
        <v>0</v>
      </c>
      <c r="BI429" s="163">
        <f>IF(N429="nulová",J429,0)</f>
        <v>0</v>
      </c>
      <c r="BJ429" s="17" t="s">
        <v>80</v>
      </c>
      <c r="BK429" s="163">
        <f>ROUND(I429*H429,2)</f>
        <v>0</v>
      </c>
      <c r="BL429" s="17" t="s">
        <v>121</v>
      </c>
      <c r="BM429" s="162" t="s">
        <v>659</v>
      </c>
    </row>
    <row r="430" spans="1:65" s="2" customFormat="1" ht="11.25">
      <c r="A430" s="34"/>
      <c r="B430" s="35"/>
      <c r="C430" s="36"/>
      <c r="D430" s="164" t="s">
        <v>123</v>
      </c>
      <c r="E430" s="36"/>
      <c r="F430" s="165" t="s">
        <v>501</v>
      </c>
      <c r="G430" s="36"/>
      <c r="H430" s="36"/>
      <c r="I430" s="166"/>
      <c r="J430" s="36"/>
      <c r="K430" s="36"/>
      <c r="L430" s="39"/>
      <c r="M430" s="167"/>
      <c r="N430" s="168"/>
      <c r="O430" s="64"/>
      <c r="P430" s="64"/>
      <c r="Q430" s="64"/>
      <c r="R430" s="64"/>
      <c r="S430" s="64"/>
      <c r="T430" s="65"/>
      <c r="U430" s="34"/>
      <c r="V430" s="34"/>
      <c r="W430" s="34"/>
      <c r="X430" s="34"/>
      <c r="Y430" s="34"/>
      <c r="Z430" s="34"/>
      <c r="AA430" s="34"/>
      <c r="AB430" s="34"/>
      <c r="AC430" s="34"/>
      <c r="AD430" s="34"/>
      <c r="AE430" s="34"/>
      <c r="AT430" s="17" t="s">
        <v>123</v>
      </c>
      <c r="AU430" s="17" t="s">
        <v>82</v>
      </c>
    </row>
    <row r="431" spans="1:65" s="11" customFormat="1" ht="22.5">
      <c r="B431" s="169"/>
      <c r="C431" s="170"/>
      <c r="D431" s="164" t="s">
        <v>132</v>
      </c>
      <c r="E431" s="171" t="s">
        <v>19</v>
      </c>
      <c r="F431" s="172" t="s">
        <v>660</v>
      </c>
      <c r="G431" s="170"/>
      <c r="H431" s="173">
        <v>10</v>
      </c>
      <c r="I431" s="174"/>
      <c r="J431" s="170"/>
      <c r="K431" s="170"/>
      <c r="L431" s="175"/>
      <c r="M431" s="176"/>
      <c r="N431" s="177"/>
      <c r="O431" s="177"/>
      <c r="P431" s="177"/>
      <c r="Q431" s="177"/>
      <c r="R431" s="177"/>
      <c r="S431" s="177"/>
      <c r="T431" s="178"/>
      <c r="AT431" s="179" t="s">
        <v>132</v>
      </c>
      <c r="AU431" s="179" t="s">
        <v>82</v>
      </c>
      <c r="AV431" s="11" t="s">
        <v>82</v>
      </c>
      <c r="AW431" s="11" t="s">
        <v>33</v>
      </c>
      <c r="AX431" s="11" t="s">
        <v>72</v>
      </c>
      <c r="AY431" s="179" t="s">
        <v>122</v>
      </c>
    </row>
    <row r="432" spans="1:65" s="13" customFormat="1" ht="11.25">
      <c r="B432" s="190"/>
      <c r="C432" s="191"/>
      <c r="D432" s="164" t="s">
        <v>132</v>
      </c>
      <c r="E432" s="192" t="s">
        <v>19</v>
      </c>
      <c r="F432" s="193" t="s">
        <v>138</v>
      </c>
      <c r="G432" s="191"/>
      <c r="H432" s="194">
        <v>10</v>
      </c>
      <c r="I432" s="195"/>
      <c r="J432" s="191"/>
      <c r="K432" s="191"/>
      <c r="L432" s="196"/>
      <c r="M432" s="197"/>
      <c r="N432" s="198"/>
      <c r="O432" s="198"/>
      <c r="P432" s="198"/>
      <c r="Q432" s="198"/>
      <c r="R432" s="198"/>
      <c r="S432" s="198"/>
      <c r="T432" s="199"/>
      <c r="AT432" s="200" t="s">
        <v>132</v>
      </c>
      <c r="AU432" s="200" t="s">
        <v>82</v>
      </c>
      <c r="AV432" s="13" t="s">
        <v>121</v>
      </c>
      <c r="AW432" s="13" t="s">
        <v>33</v>
      </c>
      <c r="AX432" s="13" t="s">
        <v>80</v>
      </c>
      <c r="AY432" s="200" t="s">
        <v>122</v>
      </c>
    </row>
    <row r="433" spans="1:65" s="2" customFormat="1" ht="21.75" customHeight="1">
      <c r="A433" s="34"/>
      <c r="B433" s="35"/>
      <c r="C433" s="201" t="s">
        <v>353</v>
      </c>
      <c r="D433" s="201" t="s">
        <v>312</v>
      </c>
      <c r="E433" s="202" t="s">
        <v>502</v>
      </c>
      <c r="F433" s="203" t="s">
        <v>503</v>
      </c>
      <c r="G433" s="204" t="s">
        <v>220</v>
      </c>
      <c r="H433" s="205">
        <v>0.8</v>
      </c>
      <c r="I433" s="206"/>
      <c r="J433" s="207">
        <f>ROUND(I433*H433,2)</f>
        <v>0</v>
      </c>
      <c r="K433" s="203" t="s">
        <v>120</v>
      </c>
      <c r="L433" s="208"/>
      <c r="M433" s="209" t="s">
        <v>19</v>
      </c>
      <c r="N433" s="210" t="s">
        <v>43</v>
      </c>
      <c r="O433" s="64"/>
      <c r="P433" s="160">
        <f>O433*H433</f>
        <v>0</v>
      </c>
      <c r="Q433" s="160">
        <v>0</v>
      </c>
      <c r="R433" s="160">
        <f>Q433*H433</f>
        <v>0</v>
      </c>
      <c r="S433" s="160">
        <v>0</v>
      </c>
      <c r="T433" s="161">
        <f>S433*H433</f>
        <v>0</v>
      </c>
      <c r="U433" s="34"/>
      <c r="V433" s="34"/>
      <c r="W433" s="34"/>
      <c r="X433" s="34"/>
      <c r="Y433" s="34"/>
      <c r="Z433" s="34"/>
      <c r="AA433" s="34"/>
      <c r="AB433" s="34"/>
      <c r="AC433" s="34"/>
      <c r="AD433" s="34"/>
      <c r="AE433" s="34"/>
      <c r="AR433" s="162" t="s">
        <v>142</v>
      </c>
      <c r="AT433" s="162" t="s">
        <v>312</v>
      </c>
      <c r="AU433" s="162" t="s">
        <v>82</v>
      </c>
      <c r="AY433" s="17" t="s">
        <v>122</v>
      </c>
      <c r="BE433" s="163">
        <f>IF(N433="základní",J433,0)</f>
        <v>0</v>
      </c>
      <c r="BF433" s="163">
        <f>IF(N433="snížená",J433,0)</f>
        <v>0</v>
      </c>
      <c r="BG433" s="163">
        <f>IF(N433="zákl. přenesená",J433,0)</f>
        <v>0</v>
      </c>
      <c r="BH433" s="163">
        <f>IF(N433="sníž. přenesená",J433,0)</f>
        <v>0</v>
      </c>
      <c r="BI433" s="163">
        <f>IF(N433="nulová",J433,0)</f>
        <v>0</v>
      </c>
      <c r="BJ433" s="17" t="s">
        <v>80</v>
      </c>
      <c r="BK433" s="163">
        <f>ROUND(I433*H433,2)</f>
        <v>0</v>
      </c>
      <c r="BL433" s="17" t="s">
        <v>121</v>
      </c>
      <c r="BM433" s="162" t="s">
        <v>661</v>
      </c>
    </row>
    <row r="434" spans="1:65" s="2" customFormat="1" ht="11.25">
      <c r="A434" s="34"/>
      <c r="B434" s="35"/>
      <c r="C434" s="36"/>
      <c r="D434" s="164" t="s">
        <v>123</v>
      </c>
      <c r="E434" s="36"/>
      <c r="F434" s="165" t="s">
        <v>503</v>
      </c>
      <c r="G434" s="36"/>
      <c r="H434" s="36"/>
      <c r="I434" s="166"/>
      <c r="J434" s="36"/>
      <c r="K434" s="36"/>
      <c r="L434" s="39"/>
      <c r="M434" s="167"/>
      <c r="N434" s="168"/>
      <c r="O434" s="64"/>
      <c r="P434" s="64"/>
      <c r="Q434" s="64"/>
      <c r="R434" s="64"/>
      <c r="S434" s="64"/>
      <c r="T434" s="65"/>
      <c r="U434" s="34"/>
      <c r="V434" s="34"/>
      <c r="W434" s="34"/>
      <c r="X434" s="34"/>
      <c r="Y434" s="34"/>
      <c r="Z434" s="34"/>
      <c r="AA434" s="34"/>
      <c r="AB434" s="34"/>
      <c r="AC434" s="34"/>
      <c r="AD434" s="34"/>
      <c r="AE434" s="34"/>
      <c r="AT434" s="17" t="s">
        <v>123</v>
      </c>
      <c r="AU434" s="17" t="s">
        <v>82</v>
      </c>
    </row>
    <row r="435" spans="1:65" s="11" customFormat="1" ht="11.25">
      <c r="B435" s="169"/>
      <c r="C435" s="170"/>
      <c r="D435" s="164" t="s">
        <v>132</v>
      </c>
      <c r="E435" s="171" t="s">
        <v>19</v>
      </c>
      <c r="F435" s="172" t="s">
        <v>662</v>
      </c>
      <c r="G435" s="170"/>
      <c r="H435" s="173">
        <v>0.8</v>
      </c>
      <c r="I435" s="174"/>
      <c r="J435" s="170"/>
      <c r="K435" s="170"/>
      <c r="L435" s="175"/>
      <c r="M435" s="176"/>
      <c r="N435" s="177"/>
      <c r="O435" s="177"/>
      <c r="P435" s="177"/>
      <c r="Q435" s="177"/>
      <c r="R435" s="177"/>
      <c r="S435" s="177"/>
      <c r="T435" s="178"/>
      <c r="AT435" s="179" t="s">
        <v>132</v>
      </c>
      <c r="AU435" s="179" t="s">
        <v>82</v>
      </c>
      <c r="AV435" s="11" t="s">
        <v>82</v>
      </c>
      <c r="AW435" s="11" t="s">
        <v>33</v>
      </c>
      <c r="AX435" s="11" t="s">
        <v>72</v>
      </c>
      <c r="AY435" s="179" t="s">
        <v>122</v>
      </c>
    </row>
    <row r="436" spans="1:65" s="13" customFormat="1" ht="11.25">
      <c r="B436" s="190"/>
      <c r="C436" s="191"/>
      <c r="D436" s="164" t="s">
        <v>132</v>
      </c>
      <c r="E436" s="192" t="s">
        <v>19</v>
      </c>
      <c r="F436" s="193" t="s">
        <v>138</v>
      </c>
      <c r="G436" s="191"/>
      <c r="H436" s="194">
        <v>0.8</v>
      </c>
      <c r="I436" s="195"/>
      <c r="J436" s="191"/>
      <c r="K436" s="191"/>
      <c r="L436" s="196"/>
      <c r="M436" s="197"/>
      <c r="N436" s="198"/>
      <c r="O436" s="198"/>
      <c r="P436" s="198"/>
      <c r="Q436" s="198"/>
      <c r="R436" s="198"/>
      <c r="S436" s="198"/>
      <c r="T436" s="199"/>
      <c r="AT436" s="200" t="s">
        <v>132</v>
      </c>
      <c r="AU436" s="200" t="s">
        <v>82</v>
      </c>
      <c r="AV436" s="13" t="s">
        <v>121</v>
      </c>
      <c r="AW436" s="13" t="s">
        <v>33</v>
      </c>
      <c r="AX436" s="13" t="s">
        <v>80</v>
      </c>
      <c r="AY436" s="200" t="s">
        <v>122</v>
      </c>
    </row>
    <row r="437" spans="1:65" s="2" customFormat="1" ht="62.65" customHeight="1">
      <c r="A437" s="34"/>
      <c r="B437" s="35"/>
      <c r="C437" s="151" t="s">
        <v>663</v>
      </c>
      <c r="D437" s="151" t="s">
        <v>116</v>
      </c>
      <c r="E437" s="152" t="s">
        <v>505</v>
      </c>
      <c r="F437" s="153" t="s">
        <v>506</v>
      </c>
      <c r="G437" s="154" t="s">
        <v>119</v>
      </c>
      <c r="H437" s="155">
        <v>1</v>
      </c>
      <c r="I437" s="156"/>
      <c r="J437" s="157">
        <f>ROUND(I437*H437,2)</f>
        <v>0</v>
      </c>
      <c r="K437" s="153" t="s">
        <v>120</v>
      </c>
      <c r="L437" s="39"/>
      <c r="M437" s="158" t="s">
        <v>19</v>
      </c>
      <c r="N437" s="159" t="s">
        <v>43</v>
      </c>
      <c r="O437" s="64"/>
      <c r="P437" s="160">
        <f>O437*H437</f>
        <v>0</v>
      </c>
      <c r="Q437" s="160">
        <v>0</v>
      </c>
      <c r="R437" s="160">
        <f>Q437*H437</f>
        <v>0</v>
      </c>
      <c r="S437" s="160">
        <v>0</v>
      </c>
      <c r="T437" s="161">
        <f>S437*H437</f>
        <v>0</v>
      </c>
      <c r="U437" s="34"/>
      <c r="V437" s="34"/>
      <c r="W437" s="34"/>
      <c r="X437" s="34"/>
      <c r="Y437" s="34"/>
      <c r="Z437" s="34"/>
      <c r="AA437" s="34"/>
      <c r="AB437" s="34"/>
      <c r="AC437" s="34"/>
      <c r="AD437" s="34"/>
      <c r="AE437" s="34"/>
      <c r="AR437" s="162" t="s">
        <v>121</v>
      </c>
      <c r="AT437" s="162" t="s">
        <v>116</v>
      </c>
      <c r="AU437" s="162" t="s">
        <v>82</v>
      </c>
      <c r="AY437" s="17" t="s">
        <v>122</v>
      </c>
      <c r="BE437" s="163">
        <f>IF(N437="základní",J437,0)</f>
        <v>0</v>
      </c>
      <c r="BF437" s="163">
        <f>IF(N437="snížená",J437,0)</f>
        <v>0</v>
      </c>
      <c r="BG437" s="163">
        <f>IF(N437="zákl. přenesená",J437,0)</f>
        <v>0</v>
      </c>
      <c r="BH437" s="163">
        <f>IF(N437="sníž. přenesená",J437,0)</f>
        <v>0</v>
      </c>
      <c r="BI437" s="163">
        <f>IF(N437="nulová",J437,0)</f>
        <v>0</v>
      </c>
      <c r="BJ437" s="17" t="s">
        <v>80</v>
      </c>
      <c r="BK437" s="163">
        <f>ROUND(I437*H437,2)</f>
        <v>0</v>
      </c>
      <c r="BL437" s="17" t="s">
        <v>121</v>
      </c>
      <c r="BM437" s="162" t="s">
        <v>664</v>
      </c>
    </row>
    <row r="438" spans="1:65" s="2" customFormat="1" ht="39">
      <c r="A438" s="34"/>
      <c r="B438" s="35"/>
      <c r="C438" s="36"/>
      <c r="D438" s="164" t="s">
        <v>123</v>
      </c>
      <c r="E438" s="36"/>
      <c r="F438" s="165" t="s">
        <v>506</v>
      </c>
      <c r="G438" s="36"/>
      <c r="H438" s="36"/>
      <c r="I438" s="166"/>
      <c r="J438" s="36"/>
      <c r="K438" s="36"/>
      <c r="L438" s="39"/>
      <c r="M438" s="167"/>
      <c r="N438" s="168"/>
      <c r="O438" s="64"/>
      <c r="P438" s="64"/>
      <c r="Q438" s="64"/>
      <c r="R438" s="64"/>
      <c r="S438" s="64"/>
      <c r="T438" s="65"/>
      <c r="U438" s="34"/>
      <c r="V438" s="34"/>
      <c r="W438" s="34"/>
      <c r="X438" s="34"/>
      <c r="Y438" s="34"/>
      <c r="Z438" s="34"/>
      <c r="AA438" s="34"/>
      <c r="AB438" s="34"/>
      <c r="AC438" s="34"/>
      <c r="AD438" s="34"/>
      <c r="AE438" s="34"/>
      <c r="AT438" s="17" t="s">
        <v>123</v>
      </c>
      <c r="AU438" s="17" t="s">
        <v>82</v>
      </c>
    </row>
    <row r="439" spans="1:65" s="2" customFormat="1" ht="21.75" customHeight="1">
      <c r="A439" s="34"/>
      <c r="B439" s="35"/>
      <c r="C439" s="151" t="s">
        <v>356</v>
      </c>
      <c r="D439" s="151" t="s">
        <v>116</v>
      </c>
      <c r="E439" s="152" t="s">
        <v>507</v>
      </c>
      <c r="F439" s="153" t="s">
        <v>508</v>
      </c>
      <c r="G439" s="154" t="s">
        <v>175</v>
      </c>
      <c r="H439" s="155">
        <v>10</v>
      </c>
      <c r="I439" s="156"/>
      <c r="J439" s="157">
        <f>ROUND(I439*H439,2)</f>
        <v>0</v>
      </c>
      <c r="K439" s="153" t="s">
        <v>120</v>
      </c>
      <c r="L439" s="39"/>
      <c r="M439" s="158" t="s">
        <v>19</v>
      </c>
      <c r="N439" s="159" t="s">
        <v>43</v>
      </c>
      <c r="O439" s="64"/>
      <c r="P439" s="160">
        <f>O439*H439</f>
        <v>0</v>
      </c>
      <c r="Q439" s="160">
        <v>0</v>
      </c>
      <c r="R439" s="160">
        <f>Q439*H439</f>
        <v>0</v>
      </c>
      <c r="S439" s="160">
        <v>0</v>
      </c>
      <c r="T439" s="161">
        <f>S439*H439</f>
        <v>0</v>
      </c>
      <c r="U439" s="34"/>
      <c r="V439" s="34"/>
      <c r="W439" s="34"/>
      <c r="X439" s="34"/>
      <c r="Y439" s="34"/>
      <c r="Z439" s="34"/>
      <c r="AA439" s="34"/>
      <c r="AB439" s="34"/>
      <c r="AC439" s="34"/>
      <c r="AD439" s="34"/>
      <c r="AE439" s="34"/>
      <c r="AR439" s="162" t="s">
        <v>121</v>
      </c>
      <c r="AT439" s="162" t="s">
        <v>116</v>
      </c>
      <c r="AU439" s="162" t="s">
        <v>82</v>
      </c>
      <c r="AY439" s="17" t="s">
        <v>122</v>
      </c>
      <c r="BE439" s="163">
        <f>IF(N439="základní",J439,0)</f>
        <v>0</v>
      </c>
      <c r="BF439" s="163">
        <f>IF(N439="snížená",J439,0)</f>
        <v>0</v>
      </c>
      <c r="BG439" s="163">
        <f>IF(N439="zákl. přenesená",J439,0)</f>
        <v>0</v>
      </c>
      <c r="BH439" s="163">
        <f>IF(N439="sníž. přenesená",J439,0)</f>
        <v>0</v>
      </c>
      <c r="BI439" s="163">
        <f>IF(N439="nulová",J439,0)</f>
        <v>0</v>
      </c>
      <c r="BJ439" s="17" t="s">
        <v>80</v>
      </c>
      <c r="BK439" s="163">
        <f>ROUND(I439*H439,2)</f>
        <v>0</v>
      </c>
      <c r="BL439" s="17" t="s">
        <v>121</v>
      </c>
      <c r="BM439" s="162" t="s">
        <v>665</v>
      </c>
    </row>
    <row r="440" spans="1:65" s="2" customFormat="1" ht="11.25">
      <c r="A440" s="34"/>
      <c r="B440" s="35"/>
      <c r="C440" s="36"/>
      <c r="D440" s="164" t="s">
        <v>123</v>
      </c>
      <c r="E440" s="36"/>
      <c r="F440" s="165" t="s">
        <v>508</v>
      </c>
      <c r="G440" s="36"/>
      <c r="H440" s="36"/>
      <c r="I440" s="166"/>
      <c r="J440" s="36"/>
      <c r="K440" s="36"/>
      <c r="L440" s="39"/>
      <c r="M440" s="167"/>
      <c r="N440" s="168"/>
      <c r="O440" s="64"/>
      <c r="P440" s="64"/>
      <c r="Q440" s="64"/>
      <c r="R440" s="64"/>
      <c r="S440" s="64"/>
      <c r="T440" s="65"/>
      <c r="U440" s="34"/>
      <c r="V440" s="34"/>
      <c r="W440" s="34"/>
      <c r="X440" s="34"/>
      <c r="Y440" s="34"/>
      <c r="Z440" s="34"/>
      <c r="AA440" s="34"/>
      <c r="AB440" s="34"/>
      <c r="AC440" s="34"/>
      <c r="AD440" s="34"/>
      <c r="AE440" s="34"/>
      <c r="AT440" s="17" t="s">
        <v>123</v>
      </c>
      <c r="AU440" s="17" t="s">
        <v>82</v>
      </c>
    </row>
    <row r="441" spans="1:65" s="11" customFormat="1" ht="11.25">
      <c r="B441" s="169"/>
      <c r="C441" s="170"/>
      <c r="D441" s="164" t="s">
        <v>132</v>
      </c>
      <c r="E441" s="171" t="s">
        <v>19</v>
      </c>
      <c r="F441" s="172" t="s">
        <v>666</v>
      </c>
      <c r="G441" s="170"/>
      <c r="H441" s="173">
        <v>10</v>
      </c>
      <c r="I441" s="174"/>
      <c r="J441" s="170"/>
      <c r="K441" s="170"/>
      <c r="L441" s="175"/>
      <c r="M441" s="176"/>
      <c r="N441" s="177"/>
      <c r="O441" s="177"/>
      <c r="P441" s="177"/>
      <c r="Q441" s="177"/>
      <c r="R441" s="177"/>
      <c r="S441" s="177"/>
      <c r="T441" s="178"/>
      <c r="AT441" s="179" t="s">
        <v>132</v>
      </c>
      <c r="AU441" s="179" t="s">
        <v>82</v>
      </c>
      <c r="AV441" s="11" t="s">
        <v>82</v>
      </c>
      <c r="AW441" s="11" t="s">
        <v>33</v>
      </c>
      <c r="AX441" s="11" t="s">
        <v>72</v>
      </c>
      <c r="AY441" s="179" t="s">
        <v>122</v>
      </c>
    </row>
    <row r="442" spans="1:65" s="13" customFormat="1" ht="11.25">
      <c r="B442" s="190"/>
      <c r="C442" s="191"/>
      <c r="D442" s="164" t="s">
        <v>132</v>
      </c>
      <c r="E442" s="192" t="s">
        <v>19</v>
      </c>
      <c r="F442" s="193" t="s">
        <v>138</v>
      </c>
      <c r="G442" s="191"/>
      <c r="H442" s="194">
        <v>10</v>
      </c>
      <c r="I442" s="195"/>
      <c r="J442" s="191"/>
      <c r="K442" s="191"/>
      <c r="L442" s="196"/>
      <c r="M442" s="197"/>
      <c r="N442" s="198"/>
      <c r="O442" s="198"/>
      <c r="P442" s="198"/>
      <c r="Q442" s="198"/>
      <c r="R442" s="198"/>
      <c r="S442" s="198"/>
      <c r="T442" s="199"/>
      <c r="AT442" s="200" t="s">
        <v>132</v>
      </c>
      <c r="AU442" s="200" t="s">
        <v>82</v>
      </c>
      <c r="AV442" s="13" t="s">
        <v>121</v>
      </c>
      <c r="AW442" s="13" t="s">
        <v>33</v>
      </c>
      <c r="AX442" s="13" t="s">
        <v>80</v>
      </c>
      <c r="AY442" s="200" t="s">
        <v>122</v>
      </c>
    </row>
    <row r="443" spans="1:65" s="2" customFormat="1" ht="16.5" customHeight="1">
      <c r="A443" s="34"/>
      <c r="B443" s="35"/>
      <c r="C443" s="151" t="s">
        <v>667</v>
      </c>
      <c r="D443" s="151" t="s">
        <v>116</v>
      </c>
      <c r="E443" s="152" t="s">
        <v>510</v>
      </c>
      <c r="F443" s="153" t="s">
        <v>511</v>
      </c>
      <c r="G443" s="154" t="s">
        <v>119</v>
      </c>
      <c r="H443" s="155">
        <v>2</v>
      </c>
      <c r="I443" s="156"/>
      <c r="J443" s="157">
        <f>ROUND(I443*H443,2)</f>
        <v>0</v>
      </c>
      <c r="K443" s="153" t="s">
        <v>120</v>
      </c>
      <c r="L443" s="39"/>
      <c r="M443" s="158" t="s">
        <v>19</v>
      </c>
      <c r="N443" s="159" t="s">
        <v>43</v>
      </c>
      <c r="O443" s="64"/>
      <c r="P443" s="160">
        <f>O443*H443</f>
        <v>0</v>
      </c>
      <c r="Q443" s="160">
        <v>0</v>
      </c>
      <c r="R443" s="160">
        <f>Q443*H443</f>
        <v>0</v>
      </c>
      <c r="S443" s="160">
        <v>0</v>
      </c>
      <c r="T443" s="161">
        <f>S443*H443</f>
        <v>0</v>
      </c>
      <c r="U443" s="34"/>
      <c r="V443" s="34"/>
      <c r="W443" s="34"/>
      <c r="X443" s="34"/>
      <c r="Y443" s="34"/>
      <c r="Z443" s="34"/>
      <c r="AA443" s="34"/>
      <c r="AB443" s="34"/>
      <c r="AC443" s="34"/>
      <c r="AD443" s="34"/>
      <c r="AE443" s="34"/>
      <c r="AR443" s="162" t="s">
        <v>121</v>
      </c>
      <c r="AT443" s="162" t="s">
        <v>116</v>
      </c>
      <c r="AU443" s="162" t="s">
        <v>82</v>
      </c>
      <c r="AY443" s="17" t="s">
        <v>122</v>
      </c>
      <c r="BE443" s="163">
        <f>IF(N443="základní",J443,0)</f>
        <v>0</v>
      </c>
      <c r="BF443" s="163">
        <f>IF(N443="snížená",J443,0)</f>
        <v>0</v>
      </c>
      <c r="BG443" s="163">
        <f>IF(N443="zákl. přenesená",J443,0)</f>
        <v>0</v>
      </c>
      <c r="BH443" s="163">
        <f>IF(N443="sníž. přenesená",J443,0)</f>
        <v>0</v>
      </c>
      <c r="BI443" s="163">
        <f>IF(N443="nulová",J443,0)</f>
        <v>0</v>
      </c>
      <c r="BJ443" s="17" t="s">
        <v>80</v>
      </c>
      <c r="BK443" s="163">
        <f>ROUND(I443*H443,2)</f>
        <v>0</v>
      </c>
      <c r="BL443" s="17" t="s">
        <v>121</v>
      </c>
      <c r="BM443" s="162" t="s">
        <v>668</v>
      </c>
    </row>
    <row r="444" spans="1:65" s="2" customFormat="1" ht="11.25">
      <c r="A444" s="34"/>
      <c r="B444" s="35"/>
      <c r="C444" s="36"/>
      <c r="D444" s="164" t="s">
        <v>123</v>
      </c>
      <c r="E444" s="36"/>
      <c r="F444" s="165" t="s">
        <v>511</v>
      </c>
      <c r="G444" s="36"/>
      <c r="H444" s="36"/>
      <c r="I444" s="166"/>
      <c r="J444" s="36"/>
      <c r="K444" s="36"/>
      <c r="L444" s="39"/>
      <c r="M444" s="167"/>
      <c r="N444" s="168"/>
      <c r="O444" s="64"/>
      <c r="P444" s="64"/>
      <c r="Q444" s="64"/>
      <c r="R444" s="64"/>
      <c r="S444" s="64"/>
      <c r="T444" s="65"/>
      <c r="U444" s="34"/>
      <c r="V444" s="34"/>
      <c r="W444" s="34"/>
      <c r="X444" s="34"/>
      <c r="Y444" s="34"/>
      <c r="Z444" s="34"/>
      <c r="AA444" s="34"/>
      <c r="AB444" s="34"/>
      <c r="AC444" s="34"/>
      <c r="AD444" s="34"/>
      <c r="AE444" s="34"/>
      <c r="AT444" s="17" t="s">
        <v>123</v>
      </c>
      <c r="AU444" s="17" t="s">
        <v>82</v>
      </c>
    </row>
    <row r="445" spans="1:65" s="2" customFormat="1" ht="37.9" customHeight="1">
      <c r="A445" s="34"/>
      <c r="B445" s="35"/>
      <c r="C445" s="151" t="s">
        <v>365</v>
      </c>
      <c r="D445" s="151" t="s">
        <v>116</v>
      </c>
      <c r="E445" s="152" t="s">
        <v>512</v>
      </c>
      <c r="F445" s="153" t="s">
        <v>513</v>
      </c>
      <c r="G445" s="154" t="s">
        <v>130</v>
      </c>
      <c r="H445" s="155">
        <v>26.25</v>
      </c>
      <c r="I445" s="156"/>
      <c r="J445" s="157">
        <f>ROUND(I445*H445,2)</f>
        <v>0</v>
      </c>
      <c r="K445" s="153" t="s">
        <v>120</v>
      </c>
      <c r="L445" s="39"/>
      <c r="M445" s="158" t="s">
        <v>19</v>
      </c>
      <c r="N445" s="159" t="s">
        <v>43</v>
      </c>
      <c r="O445" s="64"/>
      <c r="P445" s="160">
        <f>O445*H445</f>
        <v>0</v>
      </c>
      <c r="Q445" s="160">
        <v>0</v>
      </c>
      <c r="R445" s="160">
        <f>Q445*H445</f>
        <v>0</v>
      </c>
      <c r="S445" s="160">
        <v>0</v>
      </c>
      <c r="T445" s="161">
        <f>S445*H445</f>
        <v>0</v>
      </c>
      <c r="U445" s="34"/>
      <c r="V445" s="34"/>
      <c r="W445" s="34"/>
      <c r="X445" s="34"/>
      <c r="Y445" s="34"/>
      <c r="Z445" s="34"/>
      <c r="AA445" s="34"/>
      <c r="AB445" s="34"/>
      <c r="AC445" s="34"/>
      <c r="AD445" s="34"/>
      <c r="AE445" s="34"/>
      <c r="AR445" s="162" t="s">
        <v>121</v>
      </c>
      <c r="AT445" s="162" t="s">
        <v>116</v>
      </c>
      <c r="AU445" s="162" t="s">
        <v>82</v>
      </c>
      <c r="AY445" s="17" t="s">
        <v>122</v>
      </c>
      <c r="BE445" s="163">
        <f>IF(N445="základní",J445,0)</f>
        <v>0</v>
      </c>
      <c r="BF445" s="163">
        <f>IF(N445="snížená",J445,0)</f>
        <v>0</v>
      </c>
      <c r="BG445" s="163">
        <f>IF(N445="zákl. přenesená",J445,0)</f>
        <v>0</v>
      </c>
      <c r="BH445" s="163">
        <f>IF(N445="sníž. přenesená",J445,0)</f>
        <v>0</v>
      </c>
      <c r="BI445" s="163">
        <f>IF(N445="nulová",J445,0)</f>
        <v>0</v>
      </c>
      <c r="BJ445" s="17" t="s">
        <v>80</v>
      </c>
      <c r="BK445" s="163">
        <f>ROUND(I445*H445,2)</f>
        <v>0</v>
      </c>
      <c r="BL445" s="17" t="s">
        <v>121</v>
      </c>
      <c r="BM445" s="162" t="s">
        <v>669</v>
      </c>
    </row>
    <row r="446" spans="1:65" s="2" customFormat="1" ht="19.5">
      <c r="A446" s="34"/>
      <c r="B446" s="35"/>
      <c r="C446" s="36"/>
      <c r="D446" s="164" t="s">
        <v>123</v>
      </c>
      <c r="E446" s="36"/>
      <c r="F446" s="165" t="s">
        <v>513</v>
      </c>
      <c r="G446" s="36"/>
      <c r="H446" s="36"/>
      <c r="I446" s="166"/>
      <c r="J446" s="36"/>
      <c r="K446" s="36"/>
      <c r="L446" s="39"/>
      <c r="M446" s="167"/>
      <c r="N446" s="168"/>
      <c r="O446" s="64"/>
      <c r="P446" s="64"/>
      <c r="Q446" s="64"/>
      <c r="R446" s="64"/>
      <c r="S446" s="64"/>
      <c r="T446" s="65"/>
      <c r="U446" s="34"/>
      <c r="V446" s="34"/>
      <c r="W446" s="34"/>
      <c r="X446" s="34"/>
      <c r="Y446" s="34"/>
      <c r="Z446" s="34"/>
      <c r="AA446" s="34"/>
      <c r="AB446" s="34"/>
      <c r="AC446" s="34"/>
      <c r="AD446" s="34"/>
      <c r="AE446" s="34"/>
      <c r="AT446" s="17" t="s">
        <v>123</v>
      </c>
      <c r="AU446" s="17" t="s">
        <v>82</v>
      </c>
    </row>
    <row r="447" spans="1:65" s="11" customFormat="1" ht="11.25">
      <c r="B447" s="169"/>
      <c r="C447" s="170"/>
      <c r="D447" s="164" t="s">
        <v>132</v>
      </c>
      <c r="E447" s="171" t="s">
        <v>19</v>
      </c>
      <c r="F447" s="172" t="s">
        <v>670</v>
      </c>
      <c r="G447" s="170"/>
      <c r="H447" s="173">
        <v>26.25</v>
      </c>
      <c r="I447" s="174"/>
      <c r="J447" s="170"/>
      <c r="K447" s="170"/>
      <c r="L447" s="175"/>
      <c r="M447" s="176"/>
      <c r="N447" s="177"/>
      <c r="O447" s="177"/>
      <c r="P447" s="177"/>
      <c r="Q447" s="177"/>
      <c r="R447" s="177"/>
      <c r="S447" s="177"/>
      <c r="T447" s="178"/>
      <c r="AT447" s="179" t="s">
        <v>132</v>
      </c>
      <c r="AU447" s="179" t="s">
        <v>82</v>
      </c>
      <c r="AV447" s="11" t="s">
        <v>82</v>
      </c>
      <c r="AW447" s="11" t="s">
        <v>33</v>
      </c>
      <c r="AX447" s="11" t="s">
        <v>72</v>
      </c>
      <c r="AY447" s="179" t="s">
        <v>122</v>
      </c>
    </row>
    <row r="448" spans="1:65" s="13" customFormat="1" ht="11.25">
      <c r="B448" s="190"/>
      <c r="C448" s="191"/>
      <c r="D448" s="164" t="s">
        <v>132</v>
      </c>
      <c r="E448" s="192" t="s">
        <v>19</v>
      </c>
      <c r="F448" s="193" t="s">
        <v>138</v>
      </c>
      <c r="G448" s="191"/>
      <c r="H448" s="194">
        <v>26.25</v>
      </c>
      <c r="I448" s="195"/>
      <c r="J448" s="191"/>
      <c r="K448" s="191"/>
      <c r="L448" s="196"/>
      <c r="M448" s="197"/>
      <c r="N448" s="198"/>
      <c r="O448" s="198"/>
      <c r="P448" s="198"/>
      <c r="Q448" s="198"/>
      <c r="R448" s="198"/>
      <c r="S448" s="198"/>
      <c r="T448" s="199"/>
      <c r="AT448" s="200" t="s">
        <v>132</v>
      </c>
      <c r="AU448" s="200" t="s">
        <v>82</v>
      </c>
      <c r="AV448" s="13" t="s">
        <v>121</v>
      </c>
      <c r="AW448" s="13" t="s">
        <v>33</v>
      </c>
      <c r="AX448" s="13" t="s">
        <v>80</v>
      </c>
      <c r="AY448" s="200" t="s">
        <v>122</v>
      </c>
    </row>
    <row r="449" spans="1:65" s="2" customFormat="1" ht="24.2" customHeight="1">
      <c r="A449" s="34"/>
      <c r="B449" s="35"/>
      <c r="C449" s="201" t="s">
        <v>671</v>
      </c>
      <c r="D449" s="201" t="s">
        <v>312</v>
      </c>
      <c r="E449" s="202" t="s">
        <v>515</v>
      </c>
      <c r="F449" s="203" t="s">
        <v>516</v>
      </c>
      <c r="G449" s="204" t="s">
        <v>141</v>
      </c>
      <c r="H449" s="205">
        <v>3.9380000000000002</v>
      </c>
      <c r="I449" s="206"/>
      <c r="J449" s="207">
        <f>ROUND(I449*H449,2)</f>
        <v>0</v>
      </c>
      <c r="K449" s="203" t="s">
        <v>120</v>
      </c>
      <c r="L449" s="208"/>
      <c r="M449" s="209" t="s">
        <v>19</v>
      </c>
      <c r="N449" s="210" t="s">
        <v>43</v>
      </c>
      <c r="O449" s="64"/>
      <c r="P449" s="160">
        <f>O449*H449</f>
        <v>0</v>
      </c>
      <c r="Q449" s="160">
        <v>0</v>
      </c>
      <c r="R449" s="160">
        <f>Q449*H449</f>
        <v>0</v>
      </c>
      <c r="S449" s="160">
        <v>0</v>
      </c>
      <c r="T449" s="161">
        <f>S449*H449</f>
        <v>0</v>
      </c>
      <c r="U449" s="34"/>
      <c r="V449" s="34"/>
      <c r="W449" s="34"/>
      <c r="X449" s="34"/>
      <c r="Y449" s="34"/>
      <c r="Z449" s="34"/>
      <c r="AA449" s="34"/>
      <c r="AB449" s="34"/>
      <c r="AC449" s="34"/>
      <c r="AD449" s="34"/>
      <c r="AE449" s="34"/>
      <c r="AR449" s="162" t="s">
        <v>142</v>
      </c>
      <c r="AT449" s="162" t="s">
        <v>312</v>
      </c>
      <c r="AU449" s="162" t="s">
        <v>82</v>
      </c>
      <c r="AY449" s="17" t="s">
        <v>122</v>
      </c>
      <c r="BE449" s="163">
        <f>IF(N449="základní",J449,0)</f>
        <v>0</v>
      </c>
      <c r="BF449" s="163">
        <f>IF(N449="snížená",J449,0)</f>
        <v>0</v>
      </c>
      <c r="BG449" s="163">
        <f>IF(N449="zákl. přenesená",J449,0)</f>
        <v>0</v>
      </c>
      <c r="BH449" s="163">
        <f>IF(N449="sníž. přenesená",J449,0)</f>
        <v>0</v>
      </c>
      <c r="BI449" s="163">
        <f>IF(N449="nulová",J449,0)</f>
        <v>0</v>
      </c>
      <c r="BJ449" s="17" t="s">
        <v>80</v>
      </c>
      <c r="BK449" s="163">
        <f>ROUND(I449*H449,2)</f>
        <v>0</v>
      </c>
      <c r="BL449" s="17" t="s">
        <v>121</v>
      </c>
      <c r="BM449" s="162" t="s">
        <v>672</v>
      </c>
    </row>
    <row r="450" spans="1:65" s="2" customFormat="1" ht="11.25">
      <c r="A450" s="34"/>
      <c r="B450" s="35"/>
      <c r="C450" s="36"/>
      <c r="D450" s="164" t="s">
        <v>123</v>
      </c>
      <c r="E450" s="36"/>
      <c r="F450" s="165" t="s">
        <v>516</v>
      </c>
      <c r="G450" s="36"/>
      <c r="H450" s="36"/>
      <c r="I450" s="166"/>
      <c r="J450" s="36"/>
      <c r="K450" s="36"/>
      <c r="L450" s="39"/>
      <c r="M450" s="167"/>
      <c r="N450" s="168"/>
      <c r="O450" s="64"/>
      <c r="P450" s="64"/>
      <c r="Q450" s="64"/>
      <c r="R450" s="64"/>
      <c r="S450" s="64"/>
      <c r="T450" s="65"/>
      <c r="U450" s="34"/>
      <c r="V450" s="34"/>
      <c r="W450" s="34"/>
      <c r="X450" s="34"/>
      <c r="Y450" s="34"/>
      <c r="Z450" s="34"/>
      <c r="AA450" s="34"/>
      <c r="AB450" s="34"/>
      <c r="AC450" s="34"/>
      <c r="AD450" s="34"/>
      <c r="AE450" s="34"/>
      <c r="AT450" s="17" t="s">
        <v>123</v>
      </c>
      <c r="AU450" s="17" t="s">
        <v>82</v>
      </c>
    </row>
    <row r="451" spans="1:65" s="11" customFormat="1" ht="11.25">
      <c r="B451" s="169"/>
      <c r="C451" s="170"/>
      <c r="D451" s="164" t="s">
        <v>132</v>
      </c>
      <c r="E451" s="171" t="s">
        <v>19</v>
      </c>
      <c r="F451" s="172" t="s">
        <v>673</v>
      </c>
      <c r="G451" s="170"/>
      <c r="H451" s="173">
        <v>3.9380000000000002</v>
      </c>
      <c r="I451" s="174"/>
      <c r="J451" s="170"/>
      <c r="K451" s="170"/>
      <c r="L451" s="175"/>
      <c r="M451" s="176"/>
      <c r="N451" s="177"/>
      <c r="O451" s="177"/>
      <c r="P451" s="177"/>
      <c r="Q451" s="177"/>
      <c r="R451" s="177"/>
      <c r="S451" s="177"/>
      <c r="T451" s="178"/>
      <c r="AT451" s="179" t="s">
        <v>132</v>
      </c>
      <c r="AU451" s="179" t="s">
        <v>82</v>
      </c>
      <c r="AV451" s="11" t="s">
        <v>82</v>
      </c>
      <c r="AW451" s="11" t="s">
        <v>33</v>
      </c>
      <c r="AX451" s="11" t="s">
        <v>72</v>
      </c>
      <c r="AY451" s="179" t="s">
        <v>122</v>
      </c>
    </row>
    <row r="452" spans="1:65" s="13" customFormat="1" ht="11.25">
      <c r="B452" s="190"/>
      <c r="C452" s="191"/>
      <c r="D452" s="164" t="s">
        <v>132</v>
      </c>
      <c r="E452" s="192" t="s">
        <v>19</v>
      </c>
      <c r="F452" s="193" t="s">
        <v>138</v>
      </c>
      <c r="G452" s="191"/>
      <c r="H452" s="194">
        <v>3.9380000000000002</v>
      </c>
      <c r="I452" s="195"/>
      <c r="J452" s="191"/>
      <c r="K452" s="191"/>
      <c r="L452" s="196"/>
      <c r="M452" s="197"/>
      <c r="N452" s="198"/>
      <c r="O452" s="198"/>
      <c r="P452" s="198"/>
      <c r="Q452" s="198"/>
      <c r="R452" s="198"/>
      <c r="S452" s="198"/>
      <c r="T452" s="199"/>
      <c r="AT452" s="200" t="s">
        <v>132</v>
      </c>
      <c r="AU452" s="200" t="s">
        <v>82</v>
      </c>
      <c r="AV452" s="13" t="s">
        <v>121</v>
      </c>
      <c r="AW452" s="13" t="s">
        <v>33</v>
      </c>
      <c r="AX452" s="13" t="s">
        <v>80</v>
      </c>
      <c r="AY452" s="200" t="s">
        <v>122</v>
      </c>
    </row>
    <row r="453" spans="1:65" s="2" customFormat="1" ht="21.75" customHeight="1">
      <c r="A453" s="34"/>
      <c r="B453" s="35"/>
      <c r="C453" s="201" t="s">
        <v>370</v>
      </c>
      <c r="D453" s="201" t="s">
        <v>312</v>
      </c>
      <c r="E453" s="202" t="s">
        <v>518</v>
      </c>
      <c r="F453" s="203" t="s">
        <v>519</v>
      </c>
      <c r="G453" s="204" t="s">
        <v>141</v>
      </c>
      <c r="H453" s="205">
        <v>3.9380000000000002</v>
      </c>
      <c r="I453" s="206"/>
      <c r="J453" s="207">
        <f>ROUND(I453*H453,2)</f>
        <v>0</v>
      </c>
      <c r="K453" s="203" t="s">
        <v>120</v>
      </c>
      <c r="L453" s="208"/>
      <c r="M453" s="209" t="s">
        <v>19</v>
      </c>
      <c r="N453" s="210" t="s">
        <v>43</v>
      </c>
      <c r="O453" s="64"/>
      <c r="P453" s="160">
        <f>O453*H453</f>
        <v>0</v>
      </c>
      <c r="Q453" s="160">
        <v>0</v>
      </c>
      <c r="R453" s="160">
        <f>Q453*H453</f>
        <v>0</v>
      </c>
      <c r="S453" s="160">
        <v>0</v>
      </c>
      <c r="T453" s="161">
        <f>S453*H453</f>
        <v>0</v>
      </c>
      <c r="U453" s="34"/>
      <c r="V453" s="34"/>
      <c r="W453" s="34"/>
      <c r="X453" s="34"/>
      <c r="Y453" s="34"/>
      <c r="Z453" s="34"/>
      <c r="AA453" s="34"/>
      <c r="AB453" s="34"/>
      <c r="AC453" s="34"/>
      <c r="AD453" s="34"/>
      <c r="AE453" s="34"/>
      <c r="AR453" s="162" t="s">
        <v>142</v>
      </c>
      <c r="AT453" s="162" t="s">
        <v>312</v>
      </c>
      <c r="AU453" s="162" t="s">
        <v>82</v>
      </c>
      <c r="AY453" s="17" t="s">
        <v>122</v>
      </c>
      <c r="BE453" s="163">
        <f>IF(N453="základní",J453,0)</f>
        <v>0</v>
      </c>
      <c r="BF453" s="163">
        <f>IF(N453="snížená",J453,0)</f>
        <v>0</v>
      </c>
      <c r="BG453" s="163">
        <f>IF(N453="zákl. přenesená",J453,0)</f>
        <v>0</v>
      </c>
      <c r="BH453" s="163">
        <f>IF(N453="sníž. přenesená",J453,0)</f>
        <v>0</v>
      </c>
      <c r="BI453" s="163">
        <f>IF(N453="nulová",J453,0)</f>
        <v>0</v>
      </c>
      <c r="BJ453" s="17" t="s">
        <v>80</v>
      </c>
      <c r="BK453" s="163">
        <f>ROUND(I453*H453,2)</f>
        <v>0</v>
      </c>
      <c r="BL453" s="17" t="s">
        <v>121</v>
      </c>
      <c r="BM453" s="162" t="s">
        <v>674</v>
      </c>
    </row>
    <row r="454" spans="1:65" s="2" customFormat="1" ht="11.25">
      <c r="A454" s="34"/>
      <c r="B454" s="35"/>
      <c r="C454" s="36"/>
      <c r="D454" s="164" t="s">
        <v>123</v>
      </c>
      <c r="E454" s="36"/>
      <c r="F454" s="165" t="s">
        <v>519</v>
      </c>
      <c r="G454" s="36"/>
      <c r="H454" s="36"/>
      <c r="I454" s="166"/>
      <c r="J454" s="36"/>
      <c r="K454" s="36"/>
      <c r="L454" s="39"/>
      <c r="M454" s="167"/>
      <c r="N454" s="168"/>
      <c r="O454" s="64"/>
      <c r="P454" s="64"/>
      <c r="Q454" s="64"/>
      <c r="R454" s="64"/>
      <c r="S454" s="64"/>
      <c r="T454" s="65"/>
      <c r="U454" s="34"/>
      <c r="V454" s="34"/>
      <c r="W454" s="34"/>
      <c r="X454" s="34"/>
      <c r="Y454" s="34"/>
      <c r="Z454" s="34"/>
      <c r="AA454" s="34"/>
      <c r="AB454" s="34"/>
      <c r="AC454" s="34"/>
      <c r="AD454" s="34"/>
      <c r="AE454" s="34"/>
      <c r="AT454" s="17" t="s">
        <v>123</v>
      </c>
      <c r="AU454" s="17" t="s">
        <v>82</v>
      </c>
    </row>
    <row r="455" spans="1:65" s="11" customFormat="1" ht="11.25">
      <c r="B455" s="169"/>
      <c r="C455" s="170"/>
      <c r="D455" s="164" t="s">
        <v>132</v>
      </c>
      <c r="E455" s="171" t="s">
        <v>19</v>
      </c>
      <c r="F455" s="172" t="s">
        <v>673</v>
      </c>
      <c r="G455" s="170"/>
      <c r="H455" s="173">
        <v>3.9380000000000002</v>
      </c>
      <c r="I455" s="174"/>
      <c r="J455" s="170"/>
      <c r="K455" s="170"/>
      <c r="L455" s="175"/>
      <c r="M455" s="176"/>
      <c r="N455" s="177"/>
      <c r="O455" s="177"/>
      <c r="P455" s="177"/>
      <c r="Q455" s="177"/>
      <c r="R455" s="177"/>
      <c r="S455" s="177"/>
      <c r="T455" s="178"/>
      <c r="AT455" s="179" t="s">
        <v>132</v>
      </c>
      <c r="AU455" s="179" t="s">
        <v>82</v>
      </c>
      <c r="AV455" s="11" t="s">
        <v>82</v>
      </c>
      <c r="AW455" s="11" t="s">
        <v>33</v>
      </c>
      <c r="AX455" s="11" t="s">
        <v>72</v>
      </c>
      <c r="AY455" s="179" t="s">
        <v>122</v>
      </c>
    </row>
    <row r="456" spans="1:65" s="13" customFormat="1" ht="11.25">
      <c r="B456" s="190"/>
      <c r="C456" s="191"/>
      <c r="D456" s="164" t="s">
        <v>132</v>
      </c>
      <c r="E456" s="192" t="s">
        <v>19</v>
      </c>
      <c r="F456" s="193" t="s">
        <v>138</v>
      </c>
      <c r="G456" s="191"/>
      <c r="H456" s="194">
        <v>3.9380000000000002</v>
      </c>
      <c r="I456" s="195"/>
      <c r="J456" s="191"/>
      <c r="K456" s="191"/>
      <c r="L456" s="196"/>
      <c r="M456" s="197"/>
      <c r="N456" s="198"/>
      <c r="O456" s="198"/>
      <c r="P456" s="198"/>
      <c r="Q456" s="198"/>
      <c r="R456" s="198"/>
      <c r="S456" s="198"/>
      <c r="T456" s="199"/>
      <c r="AT456" s="200" t="s">
        <v>132</v>
      </c>
      <c r="AU456" s="200" t="s">
        <v>82</v>
      </c>
      <c r="AV456" s="13" t="s">
        <v>121</v>
      </c>
      <c r="AW456" s="13" t="s">
        <v>33</v>
      </c>
      <c r="AX456" s="13" t="s">
        <v>80</v>
      </c>
      <c r="AY456" s="200" t="s">
        <v>122</v>
      </c>
    </row>
    <row r="457" spans="1:65" s="2" customFormat="1" ht="24.2" customHeight="1">
      <c r="A457" s="34"/>
      <c r="B457" s="35"/>
      <c r="C457" s="201" t="s">
        <v>675</v>
      </c>
      <c r="D457" s="201" t="s">
        <v>312</v>
      </c>
      <c r="E457" s="202" t="s">
        <v>520</v>
      </c>
      <c r="F457" s="203" t="s">
        <v>521</v>
      </c>
      <c r="G457" s="204" t="s">
        <v>141</v>
      </c>
      <c r="H457" s="205">
        <v>3.2810000000000001</v>
      </c>
      <c r="I457" s="206"/>
      <c r="J457" s="207">
        <f>ROUND(I457*H457,2)</f>
        <v>0</v>
      </c>
      <c r="K457" s="203" t="s">
        <v>120</v>
      </c>
      <c r="L457" s="208"/>
      <c r="M457" s="209" t="s">
        <v>19</v>
      </c>
      <c r="N457" s="210" t="s">
        <v>43</v>
      </c>
      <c r="O457" s="64"/>
      <c r="P457" s="160">
        <f>O457*H457</f>
        <v>0</v>
      </c>
      <c r="Q457" s="160">
        <v>0</v>
      </c>
      <c r="R457" s="160">
        <f>Q457*H457</f>
        <v>0</v>
      </c>
      <c r="S457" s="160">
        <v>0</v>
      </c>
      <c r="T457" s="161">
        <f>S457*H457</f>
        <v>0</v>
      </c>
      <c r="U457" s="34"/>
      <c r="V457" s="34"/>
      <c r="W457" s="34"/>
      <c r="X457" s="34"/>
      <c r="Y457" s="34"/>
      <c r="Z457" s="34"/>
      <c r="AA457" s="34"/>
      <c r="AB457" s="34"/>
      <c r="AC457" s="34"/>
      <c r="AD457" s="34"/>
      <c r="AE457" s="34"/>
      <c r="AR457" s="162" t="s">
        <v>142</v>
      </c>
      <c r="AT457" s="162" t="s">
        <v>312</v>
      </c>
      <c r="AU457" s="162" t="s">
        <v>82</v>
      </c>
      <c r="AY457" s="17" t="s">
        <v>122</v>
      </c>
      <c r="BE457" s="163">
        <f>IF(N457="základní",J457,0)</f>
        <v>0</v>
      </c>
      <c r="BF457" s="163">
        <f>IF(N457="snížená",J457,0)</f>
        <v>0</v>
      </c>
      <c r="BG457" s="163">
        <f>IF(N457="zákl. přenesená",J457,0)</f>
        <v>0</v>
      </c>
      <c r="BH457" s="163">
        <f>IF(N457="sníž. přenesená",J457,0)</f>
        <v>0</v>
      </c>
      <c r="BI457" s="163">
        <f>IF(N457="nulová",J457,0)</f>
        <v>0</v>
      </c>
      <c r="BJ457" s="17" t="s">
        <v>80</v>
      </c>
      <c r="BK457" s="163">
        <f>ROUND(I457*H457,2)</f>
        <v>0</v>
      </c>
      <c r="BL457" s="17" t="s">
        <v>121</v>
      </c>
      <c r="BM457" s="162" t="s">
        <v>676</v>
      </c>
    </row>
    <row r="458" spans="1:65" s="2" customFormat="1" ht="11.25">
      <c r="A458" s="34"/>
      <c r="B458" s="35"/>
      <c r="C458" s="36"/>
      <c r="D458" s="164" t="s">
        <v>123</v>
      </c>
      <c r="E458" s="36"/>
      <c r="F458" s="165" t="s">
        <v>521</v>
      </c>
      <c r="G458" s="36"/>
      <c r="H458" s="36"/>
      <c r="I458" s="166"/>
      <c r="J458" s="36"/>
      <c r="K458" s="36"/>
      <c r="L458" s="39"/>
      <c r="M458" s="167"/>
      <c r="N458" s="168"/>
      <c r="O458" s="64"/>
      <c r="P458" s="64"/>
      <c r="Q458" s="64"/>
      <c r="R458" s="64"/>
      <c r="S458" s="64"/>
      <c r="T458" s="65"/>
      <c r="U458" s="34"/>
      <c r="V458" s="34"/>
      <c r="W458" s="34"/>
      <c r="X458" s="34"/>
      <c r="Y458" s="34"/>
      <c r="Z458" s="34"/>
      <c r="AA458" s="34"/>
      <c r="AB458" s="34"/>
      <c r="AC458" s="34"/>
      <c r="AD458" s="34"/>
      <c r="AE458" s="34"/>
      <c r="AT458" s="17" t="s">
        <v>123</v>
      </c>
      <c r="AU458" s="17" t="s">
        <v>82</v>
      </c>
    </row>
    <row r="459" spans="1:65" s="11" customFormat="1" ht="11.25">
      <c r="B459" s="169"/>
      <c r="C459" s="170"/>
      <c r="D459" s="164" t="s">
        <v>132</v>
      </c>
      <c r="E459" s="171" t="s">
        <v>19</v>
      </c>
      <c r="F459" s="172" t="s">
        <v>677</v>
      </c>
      <c r="G459" s="170"/>
      <c r="H459" s="173">
        <v>3.2810000000000001</v>
      </c>
      <c r="I459" s="174"/>
      <c r="J459" s="170"/>
      <c r="K459" s="170"/>
      <c r="L459" s="175"/>
      <c r="M459" s="176"/>
      <c r="N459" s="177"/>
      <c r="O459" s="177"/>
      <c r="P459" s="177"/>
      <c r="Q459" s="177"/>
      <c r="R459" s="177"/>
      <c r="S459" s="177"/>
      <c r="T459" s="178"/>
      <c r="AT459" s="179" t="s">
        <v>132</v>
      </c>
      <c r="AU459" s="179" t="s">
        <v>82</v>
      </c>
      <c r="AV459" s="11" t="s">
        <v>82</v>
      </c>
      <c r="AW459" s="11" t="s">
        <v>33</v>
      </c>
      <c r="AX459" s="11" t="s">
        <v>72</v>
      </c>
      <c r="AY459" s="179" t="s">
        <v>122</v>
      </c>
    </row>
    <row r="460" spans="1:65" s="13" customFormat="1" ht="11.25">
      <c r="B460" s="190"/>
      <c r="C460" s="191"/>
      <c r="D460" s="164" t="s">
        <v>132</v>
      </c>
      <c r="E460" s="192" t="s">
        <v>19</v>
      </c>
      <c r="F460" s="193" t="s">
        <v>138</v>
      </c>
      <c r="G460" s="191"/>
      <c r="H460" s="194">
        <v>3.2810000000000001</v>
      </c>
      <c r="I460" s="195"/>
      <c r="J460" s="191"/>
      <c r="K460" s="191"/>
      <c r="L460" s="196"/>
      <c r="M460" s="197"/>
      <c r="N460" s="198"/>
      <c r="O460" s="198"/>
      <c r="P460" s="198"/>
      <c r="Q460" s="198"/>
      <c r="R460" s="198"/>
      <c r="S460" s="198"/>
      <c r="T460" s="199"/>
      <c r="AT460" s="200" t="s">
        <v>132</v>
      </c>
      <c r="AU460" s="200" t="s">
        <v>82</v>
      </c>
      <c r="AV460" s="13" t="s">
        <v>121</v>
      </c>
      <c r="AW460" s="13" t="s">
        <v>33</v>
      </c>
      <c r="AX460" s="13" t="s">
        <v>80</v>
      </c>
      <c r="AY460" s="200" t="s">
        <v>122</v>
      </c>
    </row>
    <row r="461" spans="1:65" s="2" customFormat="1" ht="16.5" customHeight="1">
      <c r="A461" s="34"/>
      <c r="B461" s="35"/>
      <c r="C461" s="201" t="s">
        <v>379</v>
      </c>
      <c r="D461" s="201" t="s">
        <v>312</v>
      </c>
      <c r="E461" s="202" t="s">
        <v>523</v>
      </c>
      <c r="F461" s="203" t="s">
        <v>524</v>
      </c>
      <c r="G461" s="204" t="s">
        <v>119</v>
      </c>
      <c r="H461" s="205">
        <v>2</v>
      </c>
      <c r="I461" s="206"/>
      <c r="J461" s="207">
        <f>ROUND(I461*H461,2)</f>
        <v>0</v>
      </c>
      <c r="K461" s="203" t="s">
        <v>120</v>
      </c>
      <c r="L461" s="208"/>
      <c r="M461" s="209" t="s">
        <v>19</v>
      </c>
      <c r="N461" s="210" t="s">
        <v>43</v>
      </c>
      <c r="O461" s="64"/>
      <c r="P461" s="160">
        <f>O461*H461</f>
        <v>0</v>
      </c>
      <c r="Q461" s="160">
        <v>0</v>
      </c>
      <c r="R461" s="160">
        <f>Q461*H461</f>
        <v>0</v>
      </c>
      <c r="S461" s="160">
        <v>0</v>
      </c>
      <c r="T461" s="161">
        <f>S461*H461</f>
        <v>0</v>
      </c>
      <c r="U461" s="34"/>
      <c r="V461" s="34"/>
      <c r="W461" s="34"/>
      <c r="X461" s="34"/>
      <c r="Y461" s="34"/>
      <c r="Z461" s="34"/>
      <c r="AA461" s="34"/>
      <c r="AB461" s="34"/>
      <c r="AC461" s="34"/>
      <c r="AD461" s="34"/>
      <c r="AE461" s="34"/>
      <c r="AR461" s="162" t="s">
        <v>142</v>
      </c>
      <c r="AT461" s="162" t="s">
        <v>312</v>
      </c>
      <c r="AU461" s="162" t="s">
        <v>82</v>
      </c>
      <c r="AY461" s="17" t="s">
        <v>122</v>
      </c>
      <c r="BE461" s="163">
        <f>IF(N461="základní",J461,0)</f>
        <v>0</v>
      </c>
      <c r="BF461" s="163">
        <f>IF(N461="snížená",J461,0)</f>
        <v>0</v>
      </c>
      <c r="BG461" s="163">
        <f>IF(N461="zákl. přenesená",J461,0)</f>
        <v>0</v>
      </c>
      <c r="BH461" s="163">
        <f>IF(N461="sníž. přenesená",J461,0)</f>
        <v>0</v>
      </c>
      <c r="BI461" s="163">
        <f>IF(N461="nulová",J461,0)</f>
        <v>0</v>
      </c>
      <c r="BJ461" s="17" t="s">
        <v>80</v>
      </c>
      <c r="BK461" s="163">
        <f>ROUND(I461*H461,2)</f>
        <v>0</v>
      </c>
      <c r="BL461" s="17" t="s">
        <v>121</v>
      </c>
      <c r="BM461" s="162" t="s">
        <v>678</v>
      </c>
    </row>
    <row r="462" spans="1:65" s="2" customFormat="1" ht="11.25">
      <c r="A462" s="34"/>
      <c r="B462" s="35"/>
      <c r="C462" s="36"/>
      <c r="D462" s="164" t="s">
        <v>123</v>
      </c>
      <c r="E462" s="36"/>
      <c r="F462" s="165" t="s">
        <v>524</v>
      </c>
      <c r="G462" s="36"/>
      <c r="H462" s="36"/>
      <c r="I462" s="166"/>
      <c r="J462" s="36"/>
      <c r="K462" s="36"/>
      <c r="L462" s="39"/>
      <c r="M462" s="167"/>
      <c r="N462" s="168"/>
      <c r="O462" s="64"/>
      <c r="P462" s="64"/>
      <c r="Q462" s="64"/>
      <c r="R462" s="64"/>
      <c r="S462" s="64"/>
      <c r="T462" s="65"/>
      <c r="U462" s="34"/>
      <c r="V462" s="34"/>
      <c r="W462" s="34"/>
      <c r="X462" s="34"/>
      <c r="Y462" s="34"/>
      <c r="Z462" s="34"/>
      <c r="AA462" s="34"/>
      <c r="AB462" s="34"/>
      <c r="AC462" s="34"/>
      <c r="AD462" s="34"/>
      <c r="AE462" s="34"/>
      <c r="AT462" s="17" t="s">
        <v>123</v>
      </c>
      <c r="AU462" s="17" t="s">
        <v>82</v>
      </c>
    </row>
    <row r="463" spans="1:65" s="2" customFormat="1" ht="55.5" customHeight="1">
      <c r="A463" s="34"/>
      <c r="B463" s="35"/>
      <c r="C463" s="151" t="s">
        <v>679</v>
      </c>
      <c r="D463" s="151" t="s">
        <v>116</v>
      </c>
      <c r="E463" s="152" t="s">
        <v>151</v>
      </c>
      <c r="F463" s="153" t="s">
        <v>152</v>
      </c>
      <c r="G463" s="154" t="s">
        <v>141</v>
      </c>
      <c r="H463" s="155">
        <v>11.157</v>
      </c>
      <c r="I463" s="156"/>
      <c r="J463" s="157">
        <f>ROUND(I463*H463,2)</f>
        <v>0</v>
      </c>
      <c r="K463" s="153" t="s">
        <v>120</v>
      </c>
      <c r="L463" s="39"/>
      <c r="M463" s="158" t="s">
        <v>19</v>
      </c>
      <c r="N463" s="159" t="s">
        <v>43</v>
      </c>
      <c r="O463" s="64"/>
      <c r="P463" s="160">
        <f>O463*H463</f>
        <v>0</v>
      </c>
      <c r="Q463" s="160">
        <v>0</v>
      </c>
      <c r="R463" s="160">
        <f>Q463*H463</f>
        <v>0</v>
      </c>
      <c r="S463" s="160">
        <v>0</v>
      </c>
      <c r="T463" s="161">
        <f>S463*H463</f>
        <v>0</v>
      </c>
      <c r="U463" s="34"/>
      <c r="V463" s="34"/>
      <c r="W463" s="34"/>
      <c r="X463" s="34"/>
      <c r="Y463" s="34"/>
      <c r="Z463" s="34"/>
      <c r="AA463" s="34"/>
      <c r="AB463" s="34"/>
      <c r="AC463" s="34"/>
      <c r="AD463" s="34"/>
      <c r="AE463" s="34"/>
      <c r="AR463" s="162" t="s">
        <v>121</v>
      </c>
      <c r="AT463" s="162" t="s">
        <v>116</v>
      </c>
      <c r="AU463" s="162" t="s">
        <v>82</v>
      </c>
      <c r="AY463" s="17" t="s">
        <v>122</v>
      </c>
      <c r="BE463" s="163">
        <f>IF(N463="základní",J463,0)</f>
        <v>0</v>
      </c>
      <c r="BF463" s="163">
        <f>IF(N463="snížená",J463,0)</f>
        <v>0</v>
      </c>
      <c r="BG463" s="163">
        <f>IF(N463="zákl. přenesená",J463,0)</f>
        <v>0</v>
      </c>
      <c r="BH463" s="163">
        <f>IF(N463="sníž. přenesená",J463,0)</f>
        <v>0</v>
      </c>
      <c r="BI463" s="163">
        <f>IF(N463="nulová",J463,0)</f>
        <v>0</v>
      </c>
      <c r="BJ463" s="17" t="s">
        <v>80</v>
      </c>
      <c r="BK463" s="163">
        <f>ROUND(I463*H463,2)</f>
        <v>0</v>
      </c>
      <c r="BL463" s="17" t="s">
        <v>121</v>
      </c>
      <c r="BM463" s="162" t="s">
        <v>680</v>
      </c>
    </row>
    <row r="464" spans="1:65" s="2" customFormat="1" ht="29.25">
      <c r="A464" s="34"/>
      <c r="B464" s="35"/>
      <c r="C464" s="36"/>
      <c r="D464" s="164" t="s">
        <v>123</v>
      </c>
      <c r="E464" s="36"/>
      <c r="F464" s="165" t="s">
        <v>152</v>
      </c>
      <c r="G464" s="36"/>
      <c r="H464" s="36"/>
      <c r="I464" s="166"/>
      <c r="J464" s="36"/>
      <c r="K464" s="36"/>
      <c r="L464" s="39"/>
      <c r="M464" s="167"/>
      <c r="N464" s="168"/>
      <c r="O464" s="64"/>
      <c r="P464" s="64"/>
      <c r="Q464" s="64"/>
      <c r="R464" s="64"/>
      <c r="S464" s="64"/>
      <c r="T464" s="65"/>
      <c r="U464" s="34"/>
      <c r="V464" s="34"/>
      <c r="W464" s="34"/>
      <c r="X464" s="34"/>
      <c r="Y464" s="34"/>
      <c r="Z464" s="34"/>
      <c r="AA464" s="34"/>
      <c r="AB464" s="34"/>
      <c r="AC464" s="34"/>
      <c r="AD464" s="34"/>
      <c r="AE464" s="34"/>
      <c r="AT464" s="17" t="s">
        <v>123</v>
      </c>
      <c r="AU464" s="17" t="s">
        <v>82</v>
      </c>
    </row>
    <row r="465" spans="1:65" s="11" customFormat="1" ht="11.25">
      <c r="B465" s="169"/>
      <c r="C465" s="170"/>
      <c r="D465" s="164" t="s">
        <v>132</v>
      </c>
      <c r="E465" s="171" t="s">
        <v>19</v>
      </c>
      <c r="F465" s="172" t="s">
        <v>681</v>
      </c>
      <c r="G465" s="170"/>
      <c r="H465" s="173">
        <v>11.157</v>
      </c>
      <c r="I465" s="174"/>
      <c r="J465" s="170"/>
      <c r="K465" s="170"/>
      <c r="L465" s="175"/>
      <c r="M465" s="176"/>
      <c r="N465" s="177"/>
      <c r="O465" s="177"/>
      <c r="P465" s="177"/>
      <c r="Q465" s="177"/>
      <c r="R465" s="177"/>
      <c r="S465" s="177"/>
      <c r="T465" s="178"/>
      <c r="AT465" s="179" t="s">
        <v>132</v>
      </c>
      <c r="AU465" s="179" t="s">
        <v>82</v>
      </c>
      <c r="AV465" s="11" t="s">
        <v>82</v>
      </c>
      <c r="AW465" s="11" t="s">
        <v>33</v>
      </c>
      <c r="AX465" s="11" t="s">
        <v>72</v>
      </c>
      <c r="AY465" s="179" t="s">
        <v>122</v>
      </c>
    </row>
    <row r="466" spans="1:65" s="13" customFormat="1" ht="11.25">
      <c r="B466" s="190"/>
      <c r="C466" s="191"/>
      <c r="D466" s="164" t="s">
        <v>132</v>
      </c>
      <c r="E466" s="192" t="s">
        <v>19</v>
      </c>
      <c r="F466" s="193" t="s">
        <v>138</v>
      </c>
      <c r="G466" s="191"/>
      <c r="H466" s="194">
        <v>11.157</v>
      </c>
      <c r="I466" s="195"/>
      <c r="J466" s="191"/>
      <c r="K466" s="191"/>
      <c r="L466" s="196"/>
      <c r="M466" s="197"/>
      <c r="N466" s="198"/>
      <c r="O466" s="198"/>
      <c r="P466" s="198"/>
      <c r="Q466" s="198"/>
      <c r="R466" s="198"/>
      <c r="S466" s="198"/>
      <c r="T466" s="199"/>
      <c r="AT466" s="200" t="s">
        <v>132</v>
      </c>
      <c r="AU466" s="200" t="s">
        <v>82</v>
      </c>
      <c r="AV466" s="13" t="s">
        <v>121</v>
      </c>
      <c r="AW466" s="13" t="s">
        <v>33</v>
      </c>
      <c r="AX466" s="13" t="s">
        <v>80</v>
      </c>
      <c r="AY466" s="200" t="s">
        <v>122</v>
      </c>
    </row>
    <row r="467" spans="1:65" s="2" customFormat="1" ht="24.2" customHeight="1">
      <c r="A467" s="34"/>
      <c r="B467" s="35"/>
      <c r="C467" s="151" t="s">
        <v>382</v>
      </c>
      <c r="D467" s="151" t="s">
        <v>116</v>
      </c>
      <c r="E467" s="152" t="s">
        <v>526</v>
      </c>
      <c r="F467" s="153" t="s">
        <v>527</v>
      </c>
      <c r="G467" s="154" t="s">
        <v>175</v>
      </c>
      <c r="H467" s="155">
        <v>10</v>
      </c>
      <c r="I467" s="156"/>
      <c r="J467" s="157">
        <f>ROUND(I467*H467,2)</f>
        <v>0</v>
      </c>
      <c r="K467" s="153" t="s">
        <v>19</v>
      </c>
      <c r="L467" s="39"/>
      <c r="M467" s="158" t="s">
        <v>19</v>
      </c>
      <c r="N467" s="159" t="s">
        <v>43</v>
      </c>
      <c r="O467" s="64"/>
      <c r="P467" s="160">
        <f>O467*H467</f>
        <v>0</v>
      </c>
      <c r="Q467" s="160">
        <v>0</v>
      </c>
      <c r="R467" s="160">
        <f>Q467*H467</f>
        <v>0</v>
      </c>
      <c r="S467" s="160">
        <v>0</v>
      </c>
      <c r="T467" s="161">
        <f>S467*H467</f>
        <v>0</v>
      </c>
      <c r="U467" s="34"/>
      <c r="V467" s="34"/>
      <c r="W467" s="34"/>
      <c r="X467" s="34"/>
      <c r="Y467" s="34"/>
      <c r="Z467" s="34"/>
      <c r="AA467" s="34"/>
      <c r="AB467" s="34"/>
      <c r="AC467" s="34"/>
      <c r="AD467" s="34"/>
      <c r="AE467" s="34"/>
      <c r="AR467" s="162" t="s">
        <v>121</v>
      </c>
      <c r="AT467" s="162" t="s">
        <v>116</v>
      </c>
      <c r="AU467" s="162" t="s">
        <v>82</v>
      </c>
      <c r="AY467" s="17" t="s">
        <v>122</v>
      </c>
      <c r="BE467" s="163">
        <f>IF(N467="základní",J467,0)</f>
        <v>0</v>
      </c>
      <c r="BF467" s="163">
        <f>IF(N467="snížená",J467,0)</f>
        <v>0</v>
      </c>
      <c r="BG467" s="163">
        <f>IF(N467="zákl. přenesená",J467,0)</f>
        <v>0</v>
      </c>
      <c r="BH467" s="163">
        <f>IF(N467="sníž. přenesená",J467,0)</f>
        <v>0</v>
      </c>
      <c r="BI467" s="163">
        <f>IF(N467="nulová",J467,0)</f>
        <v>0</v>
      </c>
      <c r="BJ467" s="17" t="s">
        <v>80</v>
      </c>
      <c r="BK467" s="163">
        <f>ROUND(I467*H467,2)</f>
        <v>0</v>
      </c>
      <c r="BL467" s="17" t="s">
        <v>121</v>
      </c>
      <c r="BM467" s="162" t="s">
        <v>682</v>
      </c>
    </row>
    <row r="468" spans="1:65" s="2" customFormat="1" ht="19.5">
      <c r="A468" s="34"/>
      <c r="B468" s="35"/>
      <c r="C468" s="36"/>
      <c r="D468" s="164" t="s">
        <v>123</v>
      </c>
      <c r="E468" s="36"/>
      <c r="F468" s="165" t="s">
        <v>527</v>
      </c>
      <c r="G468" s="36"/>
      <c r="H468" s="36"/>
      <c r="I468" s="166"/>
      <c r="J468" s="36"/>
      <c r="K468" s="36"/>
      <c r="L468" s="39"/>
      <c r="M468" s="167"/>
      <c r="N468" s="168"/>
      <c r="O468" s="64"/>
      <c r="P468" s="64"/>
      <c r="Q468" s="64"/>
      <c r="R468" s="64"/>
      <c r="S468" s="64"/>
      <c r="T468" s="65"/>
      <c r="U468" s="34"/>
      <c r="V468" s="34"/>
      <c r="W468" s="34"/>
      <c r="X468" s="34"/>
      <c r="Y468" s="34"/>
      <c r="Z468" s="34"/>
      <c r="AA468" s="34"/>
      <c r="AB468" s="34"/>
      <c r="AC468" s="34"/>
      <c r="AD468" s="34"/>
      <c r="AE468" s="34"/>
      <c r="AT468" s="17" t="s">
        <v>123</v>
      </c>
      <c r="AU468" s="17" t="s">
        <v>82</v>
      </c>
    </row>
    <row r="469" spans="1:65" s="11" customFormat="1" ht="11.25">
      <c r="B469" s="169"/>
      <c r="C469" s="170"/>
      <c r="D469" s="164" t="s">
        <v>132</v>
      </c>
      <c r="E469" s="171" t="s">
        <v>19</v>
      </c>
      <c r="F469" s="172" t="s">
        <v>683</v>
      </c>
      <c r="G469" s="170"/>
      <c r="H469" s="173">
        <v>10</v>
      </c>
      <c r="I469" s="174"/>
      <c r="J469" s="170"/>
      <c r="K469" s="170"/>
      <c r="L469" s="175"/>
      <c r="M469" s="176"/>
      <c r="N469" s="177"/>
      <c r="O469" s="177"/>
      <c r="P469" s="177"/>
      <c r="Q469" s="177"/>
      <c r="R469" s="177"/>
      <c r="S469" s="177"/>
      <c r="T469" s="178"/>
      <c r="AT469" s="179" t="s">
        <v>132</v>
      </c>
      <c r="AU469" s="179" t="s">
        <v>82</v>
      </c>
      <c r="AV469" s="11" t="s">
        <v>82</v>
      </c>
      <c r="AW469" s="11" t="s">
        <v>33</v>
      </c>
      <c r="AX469" s="11" t="s">
        <v>72</v>
      </c>
      <c r="AY469" s="179" t="s">
        <v>122</v>
      </c>
    </row>
    <row r="470" spans="1:65" s="13" customFormat="1" ht="11.25">
      <c r="B470" s="190"/>
      <c r="C470" s="191"/>
      <c r="D470" s="164" t="s">
        <v>132</v>
      </c>
      <c r="E470" s="192" t="s">
        <v>19</v>
      </c>
      <c r="F470" s="193" t="s">
        <v>138</v>
      </c>
      <c r="G470" s="191"/>
      <c r="H470" s="194">
        <v>10</v>
      </c>
      <c r="I470" s="195"/>
      <c r="J470" s="191"/>
      <c r="K470" s="191"/>
      <c r="L470" s="196"/>
      <c r="M470" s="197"/>
      <c r="N470" s="198"/>
      <c r="O470" s="198"/>
      <c r="P470" s="198"/>
      <c r="Q470" s="198"/>
      <c r="R470" s="198"/>
      <c r="S470" s="198"/>
      <c r="T470" s="199"/>
      <c r="AT470" s="200" t="s">
        <v>132</v>
      </c>
      <c r="AU470" s="200" t="s">
        <v>82</v>
      </c>
      <c r="AV470" s="13" t="s">
        <v>121</v>
      </c>
      <c r="AW470" s="13" t="s">
        <v>33</v>
      </c>
      <c r="AX470" s="13" t="s">
        <v>80</v>
      </c>
      <c r="AY470" s="200" t="s">
        <v>122</v>
      </c>
    </row>
    <row r="471" spans="1:65" s="2" customFormat="1" ht="24.2" customHeight="1">
      <c r="A471" s="34"/>
      <c r="B471" s="35"/>
      <c r="C471" s="151" t="s">
        <v>684</v>
      </c>
      <c r="D471" s="151" t="s">
        <v>116</v>
      </c>
      <c r="E471" s="152" t="s">
        <v>529</v>
      </c>
      <c r="F471" s="153" t="s">
        <v>530</v>
      </c>
      <c r="G471" s="154" t="s">
        <v>175</v>
      </c>
      <c r="H471" s="155">
        <v>10</v>
      </c>
      <c r="I471" s="156"/>
      <c r="J471" s="157">
        <f>ROUND(I471*H471,2)</f>
        <v>0</v>
      </c>
      <c r="K471" s="153" t="s">
        <v>19</v>
      </c>
      <c r="L471" s="39"/>
      <c r="M471" s="158" t="s">
        <v>19</v>
      </c>
      <c r="N471" s="159" t="s">
        <v>43</v>
      </c>
      <c r="O471" s="64"/>
      <c r="P471" s="160">
        <f>O471*H471</f>
        <v>0</v>
      </c>
      <c r="Q471" s="160">
        <v>0</v>
      </c>
      <c r="R471" s="160">
        <f>Q471*H471</f>
        <v>0</v>
      </c>
      <c r="S471" s="160">
        <v>0</v>
      </c>
      <c r="T471" s="161">
        <f>S471*H471</f>
        <v>0</v>
      </c>
      <c r="U471" s="34"/>
      <c r="V471" s="34"/>
      <c r="W471" s="34"/>
      <c r="X471" s="34"/>
      <c r="Y471" s="34"/>
      <c r="Z471" s="34"/>
      <c r="AA471" s="34"/>
      <c r="AB471" s="34"/>
      <c r="AC471" s="34"/>
      <c r="AD471" s="34"/>
      <c r="AE471" s="34"/>
      <c r="AR471" s="162" t="s">
        <v>121</v>
      </c>
      <c r="AT471" s="162" t="s">
        <v>116</v>
      </c>
      <c r="AU471" s="162" t="s">
        <v>82</v>
      </c>
      <c r="AY471" s="17" t="s">
        <v>122</v>
      </c>
      <c r="BE471" s="163">
        <f>IF(N471="základní",J471,0)</f>
        <v>0</v>
      </c>
      <c r="BF471" s="163">
        <f>IF(N471="snížená",J471,0)</f>
        <v>0</v>
      </c>
      <c r="BG471" s="163">
        <f>IF(N471="zákl. přenesená",J471,0)</f>
        <v>0</v>
      </c>
      <c r="BH471" s="163">
        <f>IF(N471="sníž. přenesená",J471,0)</f>
        <v>0</v>
      </c>
      <c r="BI471" s="163">
        <f>IF(N471="nulová",J471,0)</f>
        <v>0</v>
      </c>
      <c r="BJ471" s="17" t="s">
        <v>80</v>
      </c>
      <c r="BK471" s="163">
        <f>ROUND(I471*H471,2)</f>
        <v>0</v>
      </c>
      <c r="BL471" s="17" t="s">
        <v>121</v>
      </c>
      <c r="BM471" s="162" t="s">
        <v>685</v>
      </c>
    </row>
    <row r="472" spans="1:65" s="2" customFormat="1" ht="19.5">
      <c r="A472" s="34"/>
      <c r="B472" s="35"/>
      <c r="C472" s="36"/>
      <c r="D472" s="164" t="s">
        <v>123</v>
      </c>
      <c r="E472" s="36"/>
      <c r="F472" s="165" t="s">
        <v>530</v>
      </c>
      <c r="G472" s="36"/>
      <c r="H472" s="36"/>
      <c r="I472" s="166"/>
      <c r="J472" s="36"/>
      <c r="K472" s="36"/>
      <c r="L472" s="39"/>
      <c r="M472" s="167"/>
      <c r="N472" s="168"/>
      <c r="O472" s="64"/>
      <c r="P472" s="64"/>
      <c r="Q472" s="64"/>
      <c r="R472" s="64"/>
      <c r="S472" s="64"/>
      <c r="T472" s="65"/>
      <c r="U472" s="34"/>
      <c r="V472" s="34"/>
      <c r="W472" s="34"/>
      <c r="X472" s="34"/>
      <c r="Y472" s="34"/>
      <c r="Z472" s="34"/>
      <c r="AA472" s="34"/>
      <c r="AB472" s="34"/>
      <c r="AC472" s="34"/>
      <c r="AD472" s="34"/>
      <c r="AE472" s="34"/>
      <c r="AT472" s="17" t="s">
        <v>123</v>
      </c>
      <c r="AU472" s="17" t="s">
        <v>82</v>
      </c>
    </row>
    <row r="473" spans="1:65" s="11" customFormat="1" ht="11.25">
      <c r="B473" s="169"/>
      <c r="C473" s="170"/>
      <c r="D473" s="164" t="s">
        <v>132</v>
      </c>
      <c r="E473" s="171" t="s">
        <v>19</v>
      </c>
      <c r="F473" s="172" t="s">
        <v>686</v>
      </c>
      <c r="G473" s="170"/>
      <c r="H473" s="173">
        <v>10</v>
      </c>
      <c r="I473" s="174"/>
      <c r="J473" s="170"/>
      <c r="K473" s="170"/>
      <c r="L473" s="175"/>
      <c r="M473" s="176"/>
      <c r="N473" s="177"/>
      <c r="O473" s="177"/>
      <c r="P473" s="177"/>
      <c r="Q473" s="177"/>
      <c r="R473" s="177"/>
      <c r="S473" s="177"/>
      <c r="T473" s="178"/>
      <c r="AT473" s="179" t="s">
        <v>132</v>
      </c>
      <c r="AU473" s="179" t="s">
        <v>82</v>
      </c>
      <c r="AV473" s="11" t="s">
        <v>82</v>
      </c>
      <c r="AW473" s="11" t="s">
        <v>33</v>
      </c>
      <c r="AX473" s="11" t="s">
        <v>72</v>
      </c>
      <c r="AY473" s="179" t="s">
        <v>122</v>
      </c>
    </row>
    <row r="474" spans="1:65" s="13" customFormat="1" ht="11.25">
      <c r="B474" s="190"/>
      <c r="C474" s="191"/>
      <c r="D474" s="164" t="s">
        <v>132</v>
      </c>
      <c r="E474" s="192" t="s">
        <v>19</v>
      </c>
      <c r="F474" s="193" t="s">
        <v>138</v>
      </c>
      <c r="G474" s="191"/>
      <c r="H474" s="194">
        <v>10</v>
      </c>
      <c r="I474" s="195"/>
      <c r="J474" s="191"/>
      <c r="K474" s="191"/>
      <c r="L474" s="196"/>
      <c r="M474" s="197"/>
      <c r="N474" s="198"/>
      <c r="O474" s="198"/>
      <c r="P474" s="198"/>
      <c r="Q474" s="198"/>
      <c r="R474" s="198"/>
      <c r="S474" s="198"/>
      <c r="T474" s="199"/>
      <c r="AT474" s="200" t="s">
        <v>132</v>
      </c>
      <c r="AU474" s="200" t="s">
        <v>82</v>
      </c>
      <c r="AV474" s="13" t="s">
        <v>121</v>
      </c>
      <c r="AW474" s="13" t="s">
        <v>33</v>
      </c>
      <c r="AX474" s="13" t="s">
        <v>80</v>
      </c>
      <c r="AY474" s="200" t="s">
        <v>122</v>
      </c>
    </row>
    <row r="475" spans="1:65" s="14" customFormat="1" ht="22.9" customHeight="1">
      <c r="B475" s="211"/>
      <c r="C475" s="212"/>
      <c r="D475" s="213" t="s">
        <v>71</v>
      </c>
      <c r="E475" s="235" t="s">
        <v>687</v>
      </c>
      <c r="F475" s="235" t="s">
        <v>688</v>
      </c>
      <c r="G475" s="212"/>
      <c r="H475" s="212"/>
      <c r="I475" s="215"/>
      <c r="J475" s="236">
        <f>BK475</f>
        <v>0</v>
      </c>
      <c r="K475" s="212"/>
      <c r="L475" s="217"/>
      <c r="M475" s="218"/>
      <c r="N475" s="219"/>
      <c r="O475" s="219"/>
      <c r="P475" s="220">
        <f>SUM(P476:P545)</f>
        <v>0</v>
      </c>
      <c r="Q475" s="219"/>
      <c r="R475" s="220">
        <f>SUM(R476:R545)</f>
        <v>0</v>
      </c>
      <c r="S475" s="219"/>
      <c r="T475" s="221">
        <f>SUM(T476:T545)</f>
        <v>0</v>
      </c>
      <c r="AR475" s="222" t="s">
        <v>80</v>
      </c>
      <c r="AT475" s="223" t="s">
        <v>71</v>
      </c>
      <c r="AU475" s="223" t="s">
        <v>80</v>
      </c>
      <c r="AY475" s="222" t="s">
        <v>122</v>
      </c>
      <c r="BK475" s="224">
        <f>SUM(BK476:BK545)</f>
        <v>0</v>
      </c>
    </row>
    <row r="476" spans="1:65" s="2" customFormat="1" ht="21.75" customHeight="1">
      <c r="A476" s="34"/>
      <c r="B476" s="35"/>
      <c r="C476" s="151" t="s">
        <v>388</v>
      </c>
      <c r="D476" s="151" t="s">
        <v>116</v>
      </c>
      <c r="E476" s="152" t="s">
        <v>547</v>
      </c>
      <c r="F476" s="153" t="s">
        <v>548</v>
      </c>
      <c r="G476" s="154" t="s">
        <v>175</v>
      </c>
      <c r="H476" s="155">
        <v>10</v>
      </c>
      <c r="I476" s="156"/>
      <c r="J476" s="157">
        <f>ROUND(I476*H476,2)</f>
        <v>0</v>
      </c>
      <c r="K476" s="153" t="s">
        <v>120</v>
      </c>
      <c r="L476" s="39"/>
      <c r="M476" s="158" t="s">
        <v>19</v>
      </c>
      <c r="N476" s="159" t="s">
        <v>43</v>
      </c>
      <c r="O476" s="64"/>
      <c r="P476" s="160">
        <f>O476*H476</f>
        <v>0</v>
      </c>
      <c r="Q476" s="160">
        <v>0</v>
      </c>
      <c r="R476" s="160">
        <f>Q476*H476</f>
        <v>0</v>
      </c>
      <c r="S476" s="160">
        <v>0</v>
      </c>
      <c r="T476" s="161">
        <f>S476*H476</f>
        <v>0</v>
      </c>
      <c r="U476" s="34"/>
      <c r="V476" s="34"/>
      <c r="W476" s="34"/>
      <c r="X476" s="34"/>
      <c r="Y476" s="34"/>
      <c r="Z476" s="34"/>
      <c r="AA476" s="34"/>
      <c r="AB476" s="34"/>
      <c r="AC476" s="34"/>
      <c r="AD476" s="34"/>
      <c r="AE476" s="34"/>
      <c r="AR476" s="162" t="s">
        <v>121</v>
      </c>
      <c r="AT476" s="162" t="s">
        <v>116</v>
      </c>
      <c r="AU476" s="162" t="s">
        <v>82</v>
      </c>
      <c r="AY476" s="17" t="s">
        <v>122</v>
      </c>
      <c r="BE476" s="163">
        <f>IF(N476="základní",J476,0)</f>
        <v>0</v>
      </c>
      <c r="BF476" s="163">
        <f>IF(N476="snížená",J476,0)</f>
        <v>0</v>
      </c>
      <c r="BG476" s="163">
        <f>IF(N476="zákl. přenesená",J476,0)</f>
        <v>0</v>
      </c>
      <c r="BH476" s="163">
        <f>IF(N476="sníž. přenesená",J476,0)</f>
        <v>0</v>
      </c>
      <c r="BI476" s="163">
        <f>IF(N476="nulová",J476,0)</f>
        <v>0</v>
      </c>
      <c r="BJ476" s="17" t="s">
        <v>80</v>
      </c>
      <c r="BK476" s="163">
        <f>ROUND(I476*H476,2)</f>
        <v>0</v>
      </c>
      <c r="BL476" s="17" t="s">
        <v>121</v>
      </c>
      <c r="BM476" s="162" t="s">
        <v>689</v>
      </c>
    </row>
    <row r="477" spans="1:65" s="2" customFormat="1" ht="11.25">
      <c r="A477" s="34"/>
      <c r="B477" s="35"/>
      <c r="C477" s="36"/>
      <c r="D477" s="164" t="s">
        <v>123</v>
      </c>
      <c r="E477" s="36"/>
      <c r="F477" s="165" t="s">
        <v>548</v>
      </c>
      <c r="G477" s="36"/>
      <c r="H477" s="36"/>
      <c r="I477" s="166"/>
      <c r="J477" s="36"/>
      <c r="K477" s="36"/>
      <c r="L477" s="39"/>
      <c r="M477" s="167"/>
      <c r="N477" s="168"/>
      <c r="O477" s="64"/>
      <c r="P477" s="64"/>
      <c r="Q477" s="64"/>
      <c r="R477" s="64"/>
      <c r="S477" s="64"/>
      <c r="T477" s="65"/>
      <c r="U477" s="34"/>
      <c r="V477" s="34"/>
      <c r="W477" s="34"/>
      <c r="X477" s="34"/>
      <c r="Y477" s="34"/>
      <c r="Z477" s="34"/>
      <c r="AA477" s="34"/>
      <c r="AB477" s="34"/>
      <c r="AC477" s="34"/>
      <c r="AD477" s="34"/>
      <c r="AE477" s="34"/>
      <c r="AT477" s="17" t="s">
        <v>123</v>
      </c>
      <c r="AU477" s="17" t="s">
        <v>82</v>
      </c>
    </row>
    <row r="478" spans="1:65" s="11" customFormat="1" ht="11.25">
      <c r="B478" s="169"/>
      <c r="C478" s="170"/>
      <c r="D478" s="164" t="s">
        <v>132</v>
      </c>
      <c r="E478" s="171" t="s">
        <v>19</v>
      </c>
      <c r="F478" s="172" t="s">
        <v>690</v>
      </c>
      <c r="G478" s="170"/>
      <c r="H478" s="173">
        <v>10</v>
      </c>
      <c r="I478" s="174"/>
      <c r="J478" s="170"/>
      <c r="K478" s="170"/>
      <c r="L478" s="175"/>
      <c r="M478" s="176"/>
      <c r="N478" s="177"/>
      <c r="O478" s="177"/>
      <c r="P478" s="177"/>
      <c r="Q478" s="177"/>
      <c r="R478" s="177"/>
      <c r="S478" s="177"/>
      <c r="T478" s="178"/>
      <c r="AT478" s="179" t="s">
        <v>132</v>
      </c>
      <c r="AU478" s="179" t="s">
        <v>82</v>
      </c>
      <c r="AV478" s="11" t="s">
        <v>82</v>
      </c>
      <c r="AW478" s="11" t="s">
        <v>33</v>
      </c>
      <c r="AX478" s="11" t="s">
        <v>72</v>
      </c>
      <c r="AY478" s="179" t="s">
        <v>122</v>
      </c>
    </row>
    <row r="479" spans="1:65" s="13" customFormat="1" ht="11.25">
      <c r="B479" s="190"/>
      <c r="C479" s="191"/>
      <c r="D479" s="164" t="s">
        <v>132</v>
      </c>
      <c r="E479" s="192" t="s">
        <v>19</v>
      </c>
      <c r="F479" s="193" t="s">
        <v>138</v>
      </c>
      <c r="G479" s="191"/>
      <c r="H479" s="194">
        <v>10</v>
      </c>
      <c r="I479" s="195"/>
      <c r="J479" s="191"/>
      <c r="K479" s="191"/>
      <c r="L479" s="196"/>
      <c r="M479" s="197"/>
      <c r="N479" s="198"/>
      <c r="O479" s="198"/>
      <c r="P479" s="198"/>
      <c r="Q479" s="198"/>
      <c r="R479" s="198"/>
      <c r="S479" s="198"/>
      <c r="T479" s="199"/>
      <c r="AT479" s="200" t="s">
        <v>132</v>
      </c>
      <c r="AU479" s="200" t="s">
        <v>82</v>
      </c>
      <c r="AV479" s="13" t="s">
        <v>121</v>
      </c>
      <c r="AW479" s="13" t="s">
        <v>33</v>
      </c>
      <c r="AX479" s="13" t="s">
        <v>80</v>
      </c>
      <c r="AY479" s="200" t="s">
        <v>122</v>
      </c>
    </row>
    <row r="480" spans="1:65" s="2" customFormat="1" ht="24.2" customHeight="1">
      <c r="A480" s="34"/>
      <c r="B480" s="35"/>
      <c r="C480" s="151" t="s">
        <v>691</v>
      </c>
      <c r="D480" s="151" t="s">
        <v>116</v>
      </c>
      <c r="E480" s="152" t="s">
        <v>550</v>
      </c>
      <c r="F480" s="153" t="s">
        <v>551</v>
      </c>
      <c r="G480" s="154" t="s">
        <v>130</v>
      </c>
      <c r="H480" s="155">
        <v>26.25</v>
      </c>
      <c r="I480" s="156"/>
      <c r="J480" s="157">
        <f>ROUND(I480*H480,2)</f>
        <v>0</v>
      </c>
      <c r="K480" s="153" t="s">
        <v>120</v>
      </c>
      <c r="L480" s="39"/>
      <c r="M480" s="158" t="s">
        <v>19</v>
      </c>
      <c r="N480" s="159" t="s">
        <v>43</v>
      </c>
      <c r="O480" s="64"/>
      <c r="P480" s="160">
        <f>O480*H480</f>
        <v>0</v>
      </c>
      <c r="Q480" s="160">
        <v>0</v>
      </c>
      <c r="R480" s="160">
        <f>Q480*H480</f>
        <v>0</v>
      </c>
      <c r="S480" s="160">
        <v>0</v>
      </c>
      <c r="T480" s="161">
        <f>S480*H480</f>
        <v>0</v>
      </c>
      <c r="U480" s="34"/>
      <c r="V480" s="34"/>
      <c r="W480" s="34"/>
      <c r="X480" s="34"/>
      <c r="Y480" s="34"/>
      <c r="Z480" s="34"/>
      <c r="AA480" s="34"/>
      <c r="AB480" s="34"/>
      <c r="AC480" s="34"/>
      <c r="AD480" s="34"/>
      <c r="AE480" s="34"/>
      <c r="AR480" s="162" t="s">
        <v>121</v>
      </c>
      <c r="AT480" s="162" t="s">
        <v>116</v>
      </c>
      <c r="AU480" s="162" t="s">
        <v>82</v>
      </c>
      <c r="AY480" s="17" t="s">
        <v>122</v>
      </c>
      <c r="BE480" s="163">
        <f>IF(N480="základní",J480,0)</f>
        <v>0</v>
      </c>
      <c r="BF480" s="163">
        <f>IF(N480="snížená",J480,0)</f>
        <v>0</v>
      </c>
      <c r="BG480" s="163">
        <f>IF(N480="zákl. přenesená",J480,0)</f>
        <v>0</v>
      </c>
      <c r="BH480" s="163">
        <f>IF(N480="sníž. přenesená",J480,0)</f>
        <v>0</v>
      </c>
      <c r="BI480" s="163">
        <f>IF(N480="nulová",J480,0)</f>
        <v>0</v>
      </c>
      <c r="BJ480" s="17" t="s">
        <v>80</v>
      </c>
      <c r="BK480" s="163">
        <f>ROUND(I480*H480,2)</f>
        <v>0</v>
      </c>
      <c r="BL480" s="17" t="s">
        <v>121</v>
      </c>
      <c r="BM480" s="162" t="s">
        <v>692</v>
      </c>
    </row>
    <row r="481" spans="1:65" s="2" customFormat="1" ht="19.5">
      <c r="A481" s="34"/>
      <c r="B481" s="35"/>
      <c r="C481" s="36"/>
      <c r="D481" s="164" t="s">
        <v>123</v>
      </c>
      <c r="E481" s="36"/>
      <c r="F481" s="165" t="s">
        <v>551</v>
      </c>
      <c r="G481" s="36"/>
      <c r="H481" s="36"/>
      <c r="I481" s="166"/>
      <c r="J481" s="36"/>
      <c r="K481" s="36"/>
      <c r="L481" s="39"/>
      <c r="M481" s="167"/>
      <c r="N481" s="168"/>
      <c r="O481" s="64"/>
      <c r="P481" s="64"/>
      <c r="Q481" s="64"/>
      <c r="R481" s="64"/>
      <c r="S481" s="64"/>
      <c r="T481" s="65"/>
      <c r="U481" s="34"/>
      <c r="V481" s="34"/>
      <c r="W481" s="34"/>
      <c r="X481" s="34"/>
      <c r="Y481" s="34"/>
      <c r="Z481" s="34"/>
      <c r="AA481" s="34"/>
      <c r="AB481" s="34"/>
      <c r="AC481" s="34"/>
      <c r="AD481" s="34"/>
      <c r="AE481" s="34"/>
      <c r="AT481" s="17" t="s">
        <v>123</v>
      </c>
      <c r="AU481" s="17" t="s">
        <v>82</v>
      </c>
    </row>
    <row r="482" spans="1:65" s="11" customFormat="1" ht="11.25">
      <c r="B482" s="169"/>
      <c r="C482" s="170"/>
      <c r="D482" s="164" t="s">
        <v>132</v>
      </c>
      <c r="E482" s="171" t="s">
        <v>19</v>
      </c>
      <c r="F482" s="172" t="s">
        <v>693</v>
      </c>
      <c r="G482" s="170"/>
      <c r="H482" s="173">
        <v>26.25</v>
      </c>
      <c r="I482" s="174"/>
      <c r="J482" s="170"/>
      <c r="K482" s="170"/>
      <c r="L482" s="175"/>
      <c r="M482" s="176"/>
      <c r="N482" s="177"/>
      <c r="O482" s="177"/>
      <c r="P482" s="177"/>
      <c r="Q482" s="177"/>
      <c r="R482" s="177"/>
      <c r="S482" s="177"/>
      <c r="T482" s="178"/>
      <c r="AT482" s="179" t="s">
        <v>132</v>
      </c>
      <c r="AU482" s="179" t="s">
        <v>82</v>
      </c>
      <c r="AV482" s="11" t="s">
        <v>82</v>
      </c>
      <c r="AW482" s="11" t="s">
        <v>33</v>
      </c>
      <c r="AX482" s="11" t="s">
        <v>72</v>
      </c>
      <c r="AY482" s="179" t="s">
        <v>122</v>
      </c>
    </row>
    <row r="483" spans="1:65" s="13" customFormat="1" ht="11.25">
      <c r="B483" s="190"/>
      <c r="C483" s="191"/>
      <c r="D483" s="164" t="s">
        <v>132</v>
      </c>
      <c r="E483" s="192" t="s">
        <v>19</v>
      </c>
      <c r="F483" s="193" t="s">
        <v>138</v>
      </c>
      <c r="G483" s="191"/>
      <c r="H483" s="194">
        <v>26.25</v>
      </c>
      <c r="I483" s="195"/>
      <c r="J483" s="191"/>
      <c r="K483" s="191"/>
      <c r="L483" s="196"/>
      <c r="M483" s="197"/>
      <c r="N483" s="198"/>
      <c r="O483" s="198"/>
      <c r="P483" s="198"/>
      <c r="Q483" s="198"/>
      <c r="R483" s="198"/>
      <c r="S483" s="198"/>
      <c r="T483" s="199"/>
      <c r="AT483" s="200" t="s">
        <v>132</v>
      </c>
      <c r="AU483" s="200" t="s">
        <v>82</v>
      </c>
      <c r="AV483" s="13" t="s">
        <v>121</v>
      </c>
      <c r="AW483" s="13" t="s">
        <v>33</v>
      </c>
      <c r="AX483" s="13" t="s">
        <v>80</v>
      </c>
      <c r="AY483" s="200" t="s">
        <v>122</v>
      </c>
    </row>
    <row r="484" spans="1:65" s="2" customFormat="1" ht="55.5" customHeight="1">
      <c r="A484" s="34"/>
      <c r="B484" s="35"/>
      <c r="C484" s="151" t="s">
        <v>392</v>
      </c>
      <c r="D484" s="151" t="s">
        <v>116</v>
      </c>
      <c r="E484" s="152" t="s">
        <v>151</v>
      </c>
      <c r="F484" s="153" t="s">
        <v>152</v>
      </c>
      <c r="G484" s="154" t="s">
        <v>141</v>
      </c>
      <c r="H484" s="155">
        <v>9.8179999999999996</v>
      </c>
      <c r="I484" s="156"/>
      <c r="J484" s="157">
        <f>ROUND(I484*H484,2)</f>
        <v>0</v>
      </c>
      <c r="K484" s="153" t="s">
        <v>120</v>
      </c>
      <c r="L484" s="39"/>
      <c r="M484" s="158" t="s">
        <v>19</v>
      </c>
      <c r="N484" s="159" t="s">
        <v>43</v>
      </c>
      <c r="O484" s="64"/>
      <c r="P484" s="160">
        <f>O484*H484</f>
        <v>0</v>
      </c>
      <c r="Q484" s="160">
        <v>0</v>
      </c>
      <c r="R484" s="160">
        <f>Q484*H484</f>
        <v>0</v>
      </c>
      <c r="S484" s="160">
        <v>0</v>
      </c>
      <c r="T484" s="161">
        <f>S484*H484</f>
        <v>0</v>
      </c>
      <c r="U484" s="34"/>
      <c r="V484" s="34"/>
      <c r="W484" s="34"/>
      <c r="X484" s="34"/>
      <c r="Y484" s="34"/>
      <c r="Z484" s="34"/>
      <c r="AA484" s="34"/>
      <c r="AB484" s="34"/>
      <c r="AC484" s="34"/>
      <c r="AD484" s="34"/>
      <c r="AE484" s="34"/>
      <c r="AR484" s="162" t="s">
        <v>121</v>
      </c>
      <c r="AT484" s="162" t="s">
        <v>116</v>
      </c>
      <c r="AU484" s="162" t="s">
        <v>82</v>
      </c>
      <c r="AY484" s="17" t="s">
        <v>122</v>
      </c>
      <c r="BE484" s="163">
        <f>IF(N484="základní",J484,0)</f>
        <v>0</v>
      </c>
      <c r="BF484" s="163">
        <f>IF(N484="snížená",J484,0)</f>
        <v>0</v>
      </c>
      <c r="BG484" s="163">
        <f>IF(N484="zákl. přenesená",J484,0)</f>
        <v>0</v>
      </c>
      <c r="BH484" s="163">
        <f>IF(N484="sníž. přenesená",J484,0)</f>
        <v>0</v>
      </c>
      <c r="BI484" s="163">
        <f>IF(N484="nulová",J484,0)</f>
        <v>0</v>
      </c>
      <c r="BJ484" s="17" t="s">
        <v>80</v>
      </c>
      <c r="BK484" s="163">
        <f>ROUND(I484*H484,2)</f>
        <v>0</v>
      </c>
      <c r="BL484" s="17" t="s">
        <v>121</v>
      </c>
      <c r="BM484" s="162" t="s">
        <v>694</v>
      </c>
    </row>
    <row r="485" spans="1:65" s="2" customFormat="1" ht="29.25">
      <c r="A485" s="34"/>
      <c r="B485" s="35"/>
      <c r="C485" s="36"/>
      <c r="D485" s="164" t="s">
        <v>123</v>
      </c>
      <c r="E485" s="36"/>
      <c r="F485" s="165" t="s">
        <v>152</v>
      </c>
      <c r="G485" s="36"/>
      <c r="H485" s="36"/>
      <c r="I485" s="166"/>
      <c r="J485" s="36"/>
      <c r="K485" s="36"/>
      <c r="L485" s="39"/>
      <c r="M485" s="167"/>
      <c r="N485" s="168"/>
      <c r="O485" s="64"/>
      <c r="P485" s="64"/>
      <c r="Q485" s="64"/>
      <c r="R485" s="64"/>
      <c r="S485" s="64"/>
      <c r="T485" s="65"/>
      <c r="U485" s="34"/>
      <c r="V485" s="34"/>
      <c r="W485" s="34"/>
      <c r="X485" s="34"/>
      <c r="Y485" s="34"/>
      <c r="Z485" s="34"/>
      <c r="AA485" s="34"/>
      <c r="AB485" s="34"/>
      <c r="AC485" s="34"/>
      <c r="AD485" s="34"/>
      <c r="AE485" s="34"/>
      <c r="AT485" s="17" t="s">
        <v>123</v>
      </c>
      <c r="AU485" s="17" t="s">
        <v>82</v>
      </c>
    </row>
    <row r="486" spans="1:65" s="11" customFormat="1" ht="11.25">
      <c r="B486" s="169"/>
      <c r="C486" s="170"/>
      <c r="D486" s="164" t="s">
        <v>132</v>
      </c>
      <c r="E486" s="171" t="s">
        <v>19</v>
      </c>
      <c r="F486" s="172" t="s">
        <v>695</v>
      </c>
      <c r="G486" s="170"/>
      <c r="H486" s="173">
        <v>9.8179999999999996</v>
      </c>
      <c r="I486" s="174"/>
      <c r="J486" s="170"/>
      <c r="K486" s="170"/>
      <c r="L486" s="175"/>
      <c r="M486" s="176"/>
      <c r="N486" s="177"/>
      <c r="O486" s="177"/>
      <c r="P486" s="177"/>
      <c r="Q486" s="177"/>
      <c r="R486" s="177"/>
      <c r="S486" s="177"/>
      <c r="T486" s="178"/>
      <c r="AT486" s="179" t="s">
        <v>132</v>
      </c>
      <c r="AU486" s="179" t="s">
        <v>82</v>
      </c>
      <c r="AV486" s="11" t="s">
        <v>82</v>
      </c>
      <c r="AW486" s="11" t="s">
        <v>33</v>
      </c>
      <c r="AX486" s="11" t="s">
        <v>72</v>
      </c>
      <c r="AY486" s="179" t="s">
        <v>122</v>
      </c>
    </row>
    <row r="487" spans="1:65" s="13" customFormat="1" ht="11.25">
      <c r="B487" s="190"/>
      <c r="C487" s="191"/>
      <c r="D487" s="164" t="s">
        <v>132</v>
      </c>
      <c r="E487" s="192" t="s">
        <v>19</v>
      </c>
      <c r="F487" s="193" t="s">
        <v>138</v>
      </c>
      <c r="G487" s="191"/>
      <c r="H487" s="194">
        <v>9.8179999999999996</v>
      </c>
      <c r="I487" s="195"/>
      <c r="J487" s="191"/>
      <c r="K487" s="191"/>
      <c r="L487" s="196"/>
      <c r="M487" s="197"/>
      <c r="N487" s="198"/>
      <c r="O487" s="198"/>
      <c r="P487" s="198"/>
      <c r="Q487" s="198"/>
      <c r="R487" s="198"/>
      <c r="S487" s="198"/>
      <c r="T487" s="199"/>
      <c r="AT487" s="200" t="s">
        <v>132</v>
      </c>
      <c r="AU487" s="200" t="s">
        <v>82</v>
      </c>
      <c r="AV487" s="13" t="s">
        <v>121</v>
      </c>
      <c r="AW487" s="13" t="s">
        <v>33</v>
      </c>
      <c r="AX487" s="13" t="s">
        <v>80</v>
      </c>
      <c r="AY487" s="200" t="s">
        <v>122</v>
      </c>
    </row>
    <row r="488" spans="1:65" s="2" customFormat="1" ht="24.2" customHeight="1">
      <c r="A488" s="34"/>
      <c r="B488" s="35"/>
      <c r="C488" s="151" t="s">
        <v>696</v>
      </c>
      <c r="D488" s="151" t="s">
        <v>116</v>
      </c>
      <c r="E488" s="152" t="s">
        <v>554</v>
      </c>
      <c r="F488" s="153" t="s">
        <v>555</v>
      </c>
      <c r="G488" s="154" t="s">
        <v>141</v>
      </c>
      <c r="H488" s="155">
        <v>9.8179999999999996</v>
      </c>
      <c r="I488" s="156"/>
      <c r="J488" s="157">
        <f>ROUND(I488*H488,2)</f>
        <v>0</v>
      </c>
      <c r="K488" s="153" t="s">
        <v>120</v>
      </c>
      <c r="L488" s="39"/>
      <c r="M488" s="158" t="s">
        <v>19</v>
      </c>
      <c r="N488" s="159" t="s">
        <v>43</v>
      </c>
      <c r="O488" s="64"/>
      <c r="P488" s="160">
        <f>O488*H488</f>
        <v>0</v>
      </c>
      <c r="Q488" s="160">
        <v>0</v>
      </c>
      <c r="R488" s="160">
        <f>Q488*H488</f>
        <v>0</v>
      </c>
      <c r="S488" s="160">
        <v>0</v>
      </c>
      <c r="T488" s="161">
        <f>S488*H488</f>
        <v>0</v>
      </c>
      <c r="U488" s="34"/>
      <c r="V488" s="34"/>
      <c r="W488" s="34"/>
      <c r="X488" s="34"/>
      <c r="Y488" s="34"/>
      <c r="Z488" s="34"/>
      <c r="AA488" s="34"/>
      <c r="AB488" s="34"/>
      <c r="AC488" s="34"/>
      <c r="AD488" s="34"/>
      <c r="AE488" s="34"/>
      <c r="AR488" s="162" t="s">
        <v>121</v>
      </c>
      <c r="AT488" s="162" t="s">
        <v>116</v>
      </c>
      <c r="AU488" s="162" t="s">
        <v>82</v>
      </c>
      <c r="AY488" s="17" t="s">
        <v>122</v>
      </c>
      <c r="BE488" s="163">
        <f>IF(N488="základní",J488,0)</f>
        <v>0</v>
      </c>
      <c r="BF488" s="163">
        <f>IF(N488="snížená",J488,0)</f>
        <v>0</v>
      </c>
      <c r="BG488" s="163">
        <f>IF(N488="zákl. přenesená",J488,0)</f>
        <v>0</v>
      </c>
      <c r="BH488" s="163">
        <f>IF(N488="sníž. přenesená",J488,0)</f>
        <v>0</v>
      </c>
      <c r="BI488" s="163">
        <f>IF(N488="nulová",J488,0)</f>
        <v>0</v>
      </c>
      <c r="BJ488" s="17" t="s">
        <v>80</v>
      </c>
      <c r="BK488" s="163">
        <f>ROUND(I488*H488,2)</f>
        <v>0</v>
      </c>
      <c r="BL488" s="17" t="s">
        <v>121</v>
      </c>
      <c r="BM488" s="162" t="s">
        <v>697</v>
      </c>
    </row>
    <row r="489" spans="1:65" s="2" customFormat="1" ht="11.25">
      <c r="A489" s="34"/>
      <c r="B489" s="35"/>
      <c r="C489" s="36"/>
      <c r="D489" s="164" t="s">
        <v>123</v>
      </c>
      <c r="E489" s="36"/>
      <c r="F489" s="165" t="s">
        <v>555</v>
      </c>
      <c r="G489" s="36"/>
      <c r="H489" s="36"/>
      <c r="I489" s="166"/>
      <c r="J489" s="36"/>
      <c r="K489" s="36"/>
      <c r="L489" s="39"/>
      <c r="M489" s="167"/>
      <c r="N489" s="168"/>
      <c r="O489" s="64"/>
      <c r="P489" s="64"/>
      <c r="Q489" s="64"/>
      <c r="R489" s="64"/>
      <c r="S489" s="64"/>
      <c r="T489" s="65"/>
      <c r="U489" s="34"/>
      <c r="V489" s="34"/>
      <c r="W489" s="34"/>
      <c r="X489" s="34"/>
      <c r="Y489" s="34"/>
      <c r="Z489" s="34"/>
      <c r="AA489" s="34"/>
      <c r="AB489" s="34"/>
      <c r="AC489" s="34"/>
      <c r="AD489" s="34"/>
      <c r="AE489" s="34"/>
      <c r="AT489" s="17" t="s">
        <v>123</v>
      </c>
      <c r="AU489" s="17" t="s">
        <v>82</v>
      </c>
    </row>
    <row r="490" spans="1:65" s="11" customFormat="1" ht="11.25">
      <c r="B490" s="169"/>
      <c r="C490" s="170"/>
      <c r="D490" s="164" t="s">
        <v>132</v>
      </c>
      <c r="E490" s="171" t="s">
        <v>19</v>
      </c>
      <c r="F490" s="172" t="s">
        <v>698</v>
      </c>
      <c r="G490" s="170"/>
      <c r="H490" s="173">
        <v>9.8179999999999996</v>
      </c>
      <c r="I490" s="174"/>
      <c r="J490" s="170"/>
      <c r="K490" s="170"/>
      <c r="L490" s="175"/>
      <c r="M490" s="176"/>
      <c r="N490" s="177"/>
      <c r="O490" s="177"/>
      <c r="P490" s="177"/>
      <c r="Q490" s="177"/>
      <c r="R490" s="177"/>
      <c r="S490" s="177"/>
      <c r="T490" s="178"/>
      <c r="AT490" s="179" t="s">
        <v>132</v>
      </c>
      <c r="AU490" s="179" t="s">
        <v>82</v>
      </c>
      <c r="AV490" s="11" t="s">
        <v>82</v>
      </c>
      <c r="AW490" s="11" t="s">
        <v>33</v>
      </c>
      <c r="AX490" s="11" t="s">
        <v>72</v>
      </c>
      <c r="AY490" s="179" t="s">
        <v>122</v>
      </c>
    </row>
    <row r="491" spans="1:65" s="13" customFormat="1" ht="11.25">
      <c r="B491" s="190"/>
      <c r="C491" s="191"/>
      <c r="D491" s="164" t="s">
        <v>132</v>
      </c>
      <c r="E491" s="192" t="s">
        <v>19</v>
      </c>
      <c r="F491" s="193" t="s">
        <v>138</v>
      </c>
      <c r="G491" s="191"/>
      <c r="H491" s="194">
        <v>9.8179999999999996</v>
      </c>
      <c r="I491" s="195"/>
      <c r="J491" s="191"/>
      <c r="K491" s="191"/>
      <c r="L491" s="196"/>
      <c r="M491" s="197"/>
      <c r="N491" s="198"/>
      <c r="O491" s="198"/>
      <c r="P491" s="198"/>
      <c r="Q491" s="198"/>
      <c r="R491" s="198"/>
      <c r="S491" s="198"/>
      <c r="T491" s="199"/>
      <c r="AT491" s="200" t="s">
        <v>132</v>
      </c>
      <c r="AU491" s="200" t="s">
        <v>82</v>
      </c>
      <c r="AV491" s="13" t="s">
        <v>121</v>
      </c>
      <c r="AW491" s="13" t="s">
        <v>33</v>
      </c>
      <c r="AX491" s="13" t="s">
        <v>80</v>
      </c>
      <c r="AY491" s="200" t="s">
        <v>122</v>
      </c>
    </row>
    <row r="492" spans="1:65" s="2" customFormat="1" ht="24.2" customHeight="1">
      <c r="A492" s="34"/>
      <c r="B492" s="35"/>
      <c r="C492" s="151" t="s">
        <v>397</v>
      </c>
      <c r="D492" s="151" t="s">
        <v>116</v>
      </c>
      <c r="E492" s="152" t="s">
        <v>557</v>
      </c>
      <c r="F492" s="153" t="s">
        <v>558</v>
      </c>
      <c r="G492" s="154" t="s">
        <v>175</v>
      </c>
      <c r="H492" s="155">
        <v>10</v>
      </c>
      <c r="I492" s="156"/>
      <c r="J492" s="157">
        <f>ROUND(I492*H492,2)</f>
        <v>0</v>
      </c>
      <c r="K492" s="153" t="s">
        <v>120</v>
      </c>
      <c r="L492" s="39"/>
      <c r="M492" s="158" t="s">
        <v>19</v>
      </c>
      <c r="N492" s="159" t="s">
        <v>43</v>
      </c>
      <c r="O492" s="64"/>
      <c r="P492" s="160">
        <f>O492*H492</f>
        <v>0</v>
      </c>
      <c r="Q492" s="160">
        <v>0</v>
      </c>
      <c r="R492" s="160">
        <f>Q492*H492</f>
        <v>0</v>
      </c>
      <c r="S492" s="160">
        <v>0</v>
      </c>
      <c r="T492" s="161">
        <f>S492*H492</f>
        <v>0</v>
      </c>
      <c r="U492" s="34"/>
      <c r="V492" s="34"/>
      <c r="W492" s="34"/>
      <c r="X492" s="34"/>
      <c r="Y492" s="34"/>
      <c r="Z492" s="34"/>
      <c r="AA492" s="34"/>
      <c r="AB492" s="34"/>
      <c r="AC492" s="34"/>
      <c r="AD492" s="34"/>
      <c r="AE492" s="34"/>
      <c r="AR492" s="162" t="s">
        <v>121</v>
      </c>
      <c r="AT492" s="162" t="s">
        <v>116</v>
      </c>
      <c r="AU492" s="162" t="s">
        <v>82</v>
      </c>
      <c r="AY492" s="17" t="s">
        <v>122</v>
      </c>
      <c r="BE492" s="163">
        <f>IF(N492="základní",J492,0)</f>
        <v>0</v>
      </c>
      <c r="BF492" s="163">
        <f>IF(N492="snížená",J492,0)</f>
        <v>0</v>
      </c>
      <c r="BG492" s="163">
        <f>IF(N492="zákl. přenesená",J492,0)</f>
        <v>0</v>
      </c>
      <c r="BH492" s="163">
        <f>IF(N492="sníž. přenesená",J492,0)</f>
        <v>0</v>
      </c>
      <c r="BI492" s="163">
        <f>IF(N492="nulová",J492,0)</f>
        <v>0</v>
      </c>
      <c r="BJ492" s="17" t="s">
        <v>80</v>
      </c>
      <c r="BK492" s="163">
        <f>ROUND(I492*H492,2)</f>
        <v>0</v>
      </c>
      <c r="BL492" s="17" t="s">
        <v>121</v>
      </c>
      <c r="BM492" s="162" t="s">
        <v>699</v>
      </c>
    </row>
    <row r="493" spans="1:65" s="2" customFormat="1" ht="11.25">
      <c r="A493" s="34"/>
      <c r="B493" s="35"/>
      <c r="C493" s="36"/>
      <c r="D493" s="164" t="s">
        <v>123</v>
      </c>
      <c r="E493" s="36"/>
      <c r="F493" s="165" t="s">
        <v>558</v>
      </c>
      <c r="G493" s="36"/>
      <c r="H493" s="36"/>
      <c r="I493" s="166"/>
      <c r="J493" s="36"/>
      <c r="K493" s="36"/>
      <c r="L493" s="39"/>
      <c r="M493" s="167"/>
      <c r="N493" s="168"/>
      <c r="O493" s="64"/>
      <c r="P493" s="64"/>
      <c r="Q493" s="64"/>
      <c r="R493" s="64"/>
      <c r="S493" s="64"/>
      <c r="T493" s="65"/>
      <c r="U493" s="34"/>
      <c r="V493" s="34"/>
      <c r="W493" s="34"/>
      <c r="X493" s="34"/>
      <c r="Y493" s="34"/>
      <c r="Z493" s="34"/>
      <c r="AA493" s="34"/>
      <c r="AB493" s="34"/>
      <c r="AC493" s="34"/>
      <c r="AD493" s="34"/>
      <c r="AE493" s="34"/>
      <c r="AT493" s="17" t="s">
        <v>123</v>
      </c>
      <c r="AU493" s="17" t="s">
        <v>82</v>
      </c>
    </row>
    <row r="494" spans="1:65" s="11" customFormat="1" ht="11.25">
      <c r="B494" s="169"/>
      <c r="C494" s="170"/>
      <c r="D494" s="164" t="s">
        <v>132</v>
      </c>
      <c r="E494" s="171" t="s">
        <v>19</v>
      </c>
      <c r="F494" s="172" t="s">
        <v>690</v>
      </c>
      <c r="G494" s="170"/>
      <c r="H494" s="173">
        <v>10</v>
      </c>
      <c r="I494" s="174"/>
      <c r="J494" s="170"/>
      <c r="K494" s="170"/>
      <c r="L494" s="175"/>
      <c r="M494" s="176"/>
      <c r="N494" s="177"/>
      <c r="O494" s="177"/>
      <c r="P494" s="177"/>
      <c r="Q494" s="177"/>
      <c r="R494" s="177"/>
      <c r="S494" s="177"/>
      <c r="T494" s="178"/>
      <c r="AT494" s="179" t="s">
        <v>132</v>
      </c>
      <c r="AU494" s="179" t="s">
        <v>82</v>
      </c>
      <c r="AV494" s="11" t="s">
        <v>82</v>
      </c>
      <c r="AW494" s="11" t="s">
        <v>33</v>
      </c>
      <c r="AX494" s="11" t="s">
        <v>72</v>
      </c>
      <c r="AY494" s="179" t="s">
        <v>122</v>
      </c>
    </row>
    <row r="495" spans="1:65" s="13" customFormat="1" ht="11.25">
      <c r="B495" s="190"/>
      <c r="C495" s="191"/>
      <c r="D495" s="164" t="s">
        <v>132</v>
      </c>
      <c r="E495" s="192" t="s">
        <v>19</v>
      </c>
      <c r="F495" s="193" t="s">
        <v>138</v>
      </c>
      <c r="G495" s="191"/>
      <c r="H495" s="194">
        <v>10</v>
      </c>
      <c r="I495" s="195"/>
      <c r="J495" s="191"/>
      <c r="K495" s="191"/>
      <c r="L495" s="196"/>
      <c r="M495" s="197"/>
      <c r="N495" s="198"/>
      <c r="O495" s="198"/>
      <c r="P495" s="198"/>
      <c r="Q495" s="198"/>
      <c r="R495" s="198"/>
      <c r="S495" s="198"/>
      <c r="T495" s="199"/>
      <c r="AT495" s="200" t="s">
        <v>132</v>
      </c>
      <c r="AU495" s="200" t="s">
        <v>82</v>
      </c>
      <c r="AV495" s="13" t="s">
        <v>121</v>
      </c>
      <c r="AW495" s="13" t="s">
        <v>33</v>
      </c>
      <c r="AX495" s="13" t="s">
        <v>80</v>
      </c>
      <c r="AY495" s="200" t="s">
        <v>122</v>
      </c>
    </row>
    <row r="496" spans="1:65" s="2" customFormat="1" ht="24.2" customHeight="1">
      <c r="A496" s="34"/>
      <c r="B496" s="35"/>
      <c r="C496" s="151" t="s">
        <v>700</v>
      </c>
      <c r="D496" s="151" t="s">
        <v>116</v>
      </c>
      <c r="E496" s="152" t="s">
        <v>593</v>
      </c>
      <c r="F496" s="153" t="s">
        <v>594</v>
      </c>
      <c r="G496" s="154" t="s">
        <v>175</v>
      </c>
      <c r="H496" s="155">
        <v>5.4</v>
      </c>
      <c r="I496" s="156"/>
      <c r="J496" s="157">
        <f>ROUND(I496*H496,2)</f>
        <v>0</v>
      </c>
      <c r="K496" s="153" t="s">
        <v>120</v>
      </c>
      <c r="L496" s="39"/>
      <c r="M496" s="158" t="s">
        <v>19</v>
      </c>
      <c r="N496" s="159" t="s">
        <v>43</v>
      </c>
      <c r="O496" s="64"/>
      <c r="P496" s="160">
        <f>O496*H496</f>
        <v>0</v>
      </c>
      <c r="Q496" s="160">
        <v>0</v>
      </c>
      <c r="R496" s="160">
        <f>Q496*H496</f>
        <v>0</v>
      </c>
      <c r="S496" s="160">
        <v>0</v>
      </c>
      <c r="T496" s="161">
        <f>S496*H496</f>
        <v>0</v>
      </c>
      <c r="U496" s="34"/>
      <c r="V496" s="34"/>
      <c r="W496" s="34"/>
      <c r="X496" s="34"/>
      <c r="Y496" s="34"/>
      <c r="Z496" s="34"/>
      <c r="AA496" s="34"/>
      <c r="AB496" s="34"/>
      <c r="AC496" s="34"/>
      <c r="AD496" s="34"/>
      <c r="AE496" s="34"/>
      <c r="AR496" s="162" t="s">
        <v>121</v>
      </c>
      <c r="AT496" s="162" t="s">
        <v>116</v>
      </c>
      <c r="AU496" s="162" t="s">
        <v>82</v>
      </c>
      <c r="AY496" s="17" t="s">
        <v>122</v>
      </c>
      <c r="BE496" s="163">
        <f>IF(N496="základní",J496,0)</f>
        <v>0</v>
      </c>
      <c r="BF496" s="163">
        <f>IF(N496="snížená",J496,0)</f>
        <v>0</v>
      </c>
      <c r="BG496" s="163">
        <f>IF(N496="zákl. přenesená",J496,0)</f>
        <v>0</v>
      </c>
      <c r="BH496" s="163">
        <f>IF(N496="sníž. přenesená",J496,0)</f>
        <v>0</v>
      </c>
      <c r="BI496" s="163">
        <f>IF(N496="nulová",J496,0)</f>
        <v>0</v>
      </c>
      <c r="BJ496" s="17" t="s">
        <v>80</v>
      </c>
      <c r="BK496" s="163">
        <f>ROUND(I496*H496,2)</f>
        <v>0</v>
      </c>
      <c r="BL496" s="17" t="s">
        <v>121</v>
      </c>
      <c r="BM496" s="162" t="s">
        <v>701</v>
      </c>
    </row>
    <row r="497" spans="1:65" s="2" customFormat="1" ht="19.5">
      <c r="A497" s="34"/>
      <c r="B497" s="35"/>
      <c r="C497" s="36"/>
      <c r="D497" s="164" t="s">
        <v>123</v>
      </c>
      <c r="E497" s="36"/>
      <c r="F497" s="165" t="s">
        <v>594</v>
      </c>
      <c r="G497" s="36"/>
      <c r="H497" s="36"/>
      <c r="I497" s="166"/>
      <c r="J497" s="36"/>
      <c r="K497" s="36"/>
      <c r="L497" s="39"/>
      <c r="M497" s="167"/>
      <c r="N497" s="168"/>
      <c r="O497" s="64"/>
      <c r="P497" s="64"/>
      <c r="Q497" s="64"/>
      <c r="R497" s="64"/>
      <c r="S497" s="64"/>
      <c r="T497" s="65"/>
      <c r="U497" s="34"/>
      <c r="V497" s="34"/>
      <c r="W497" s="34"/>
      <c r="X497" s="34"/>
      <c r="Y497" s="34"/>
      <c r="Z497" s="34"/>
      <c r="AA497" s="34"/>
      <c r="AB497" s="34"/>
      <c r="AC497" s="34"/>
      <c r="AD497" s="34"/>
      <c r="AE497" s="34"/>
      <c r="AT497" s="17" t="s">
        <v>123</v>
      </c>
      <c r="AU497" s="17" t="s">
        <v>82</v>
      </c>
    </row>
    <row r="498" spans="1:65" s="11" customFormat="1" ht="11.25">
      <c r="B498" s="169"/>
      <c r="C498" s="170"/>
      <c r="D498" s="164" t="s">
        <v>132</v>
      </c>
      <c r="E498" s="171" t="s">
        <v>19</v>
      </c>
      <c r="F498" s="172" t="s">
        <v>702</v>
      </c>
      <c r="G498" s="170"/>
      <c r="H498" s="173">
        <v>5.4</v>
      </c>
      <c r="I498" s="174"/>
      <c r="J498" s="170"/>
      <c r="K498" s="170"/>
      <c r="L498" s="175"/>
      <c r="M498" s="176"/>
      <c r="N498" s="177"/>
      <c r="O498" s="177"/>
      <c r="P498" s="177"/>
      <c r="Q498" s="177"/>
      <c r="R498" s="177"/>
      <c r="S498" s="177"/>
      <c r="T498" s="178"/>
      <c r="AT498" s="179" t="s">
        <v>132</v>
      </c>
      <c r="AU498" s="179" t="s">
        <v>82</v>
      </c>
      <c r="AV498" s="11" t="s">
        <v>82</v>
      </c>
      <c r="AW498" s="11" t="s">
        <v>33</v>
      </c>
      <c r="AX498" s="11" t="s">
        <v>72</v>
      </c>
      <c r="AY498" s="179" t="s">
        <v>122</v>
      </c>
    </row>
    <row r="499" spans="1:65" s="13" customFormat="1" ht="11.25">
      <c r="B499" s="190"/>
      <c r="C499" s="191"/>
      <c r="D499" s="164" t="s">
        <v>132</v>
      </c>
      <c r="E499" s="192" t="s">
        <v>19</v>
      </c>
      <c r="F499" s="193" t="s">
        <v>138</v>
      </c>
      <c r="G499" s="191"/>
      <c r="H499" s="194">
        <v>5.4</v>
      </c>
      <c r="I499" s="195"/>
      <c r="J499" s="191"/>
      <c r="K499" s="191"/>
      <c r="L499" s="196"/>
      <c r="M499" s="197"/>
      <c r="N499" s="198"/>
      <c r="O499" s="198"/>
      <c r="P499" s="198"/>
      <c r="Q499" s="198"/>
      <c r="R499" s="198"/>
      <c r="S499" s="198"/>
      <c r="T499" s="199"/>
      <c r="AT499" s="200" t="s">
        <v>132</v>
      </c>
      <c r="AU499" s="200" t="s">
        <v>82</v>
      </c>
      <c r="AV499" s="13" t="s">
        <v>121</v>
      </c>
      <c r="AW499" s="13" t="s">
        <v>33</v>
      </c>
      <c r="AX499" s="13" t="s">
        <v>80</v>
      </c>
      <c r="AY499" s="200" t="s">
        <v>122</v>
      </c>
    </row>
    <row r="500" spans="1:65" s="2" customFormat="1" ht="16.5" customHeight="1">
      <c r="A500" s="34"/>
      <c r="B500" s="35"/>
      <c r="C500" s="201" t="s">
        <v>402</v>
      </c>
      <c r="D500" s="201" t="s">
        <v>312</v>
      </c>
      <c r="E500" s="202" t="s">
        <v>597</v>
      </c>
      <c r="F500" s="203" t="s">
        <v>598</v>
      </c>
      <c r="G500" s="204" t="s">
        <v>119</v>
      </c>
      <c r="H500" s="205">
        <v>9</v>
      </c>
      <c r="I500" s="206"/>
      <c r="J500" s="207">
        <f>ROUND(I500*H500,2)</f>
        <v>0</v>
      </c>
      <c r="K500" s="203" t="s">
        <v>120</v>
      </c>
      <c r="L500" s="208"/>
      <c r="M500" s="209" t="s">
        <v>19</v>
      </c>
      <c r="N500" s="210" t="s">
        <v>43</v>
      </c>
      <c r="O500" s="64"/>
      <c r="P500" s="160">
        <f>O500*H500</f>
        <v>0</v>
      </c>
      <c r="Q500" s="160">
        <v>0</v>
      </c>
      <c r="R500" s="160">
        <f>Q500*H500</f>
        <v>0</v>
      </c>
      <c r="S500" s="160">
        <v>0</v>
      </c>
      <c r="T500" s="161">
        <f>S500*H500</f>
        <v>0</v>
      </c>
      <c r="U500" s="34"/>
      <c r="V500" s="34"/>
      <c r="W500" s="34"/>
      <c r="X500" s="34"/>
      <c r="Y500" s="34"/>
      <c r="Z500" s="34"/>
      <c r="AA500" s="34"/>
      <c r="AB500" s="34"/>
      <c r="AC500" s="34"/>
      <c r="AD500" s="34"/>
      <c r="AE500" s="34"/>
      <c r="AR500" s="162" t="s">
        <v>142</v>
      </c>
      <c r="AT500" s="162" t="s">
        <v>312</v>
      </c>
      <c r="AU500" s="162" t="s">
        <v>82</v>
      </c>
      <c r="AY500" s="17" t="s">
        <v>122</v>
      </c>
      <c r="BE500" s="163">
        <f>IF(N500="základní",J500,0)</f>
        <v>0</v>
      </c>
      <c r="BF500" s="163">
        <f>IF(N500="snížená",J500,0)</f>
        <v>0</v>
      </c>
      <c r="BG500" s="163">
        <f>IF(N500="zákl. přenesená",J500,0)</f>
        <v>0</v>
      </c>
      <c r="BH500" s="163">
        <f>IF(N500="sníž. přenesená",J500,0)</f>
        <v>0</v>
      </c>
      <c r="BI500" s="163">
        <f>IF(N500="nulová",J500,0)</f>
        <v>0</v>
      </c>
      <c r="BJ500" s="17" t="s">
        <v>80</v>
      </c>
      <c r="BK500" s="163">
        <f>ROUND(I500*H500,2)</f>
        <v>0</v>
      </c>
      <c r="BL500" s="17" t="s">
        <v>121</v>
      </c>
      <c r="BM500" s="162" t="s">
        <v>703</v>
      </c>
    </row>
    <row r="501" spans="1:65" s="2" customFormat="1" ht="11.25">
      <c r="A501" s="34"/>
      <c r="B501" s="35"/>
      <c r="C501" s="36"/>
      <c r="D501" s="164" t="s">
        <v>123</v>
      </c>
      <c r="E501" s="36"/>
      <c r="F501" s="165" t="s">
        <v>598</v>
      </c>
      <c r="G501" s="36"/>
      <c r="H501" s="36"/>
      <c r="I501" s="166"/>
      <c r="J501" s="36"/>
      <c r="K501" s="36"/>
      <c r="L501" s="39"/>
      <c r="M501" s="167"/>
      <c r="N501" s="168"/>
      <c r="O501" s="64"/>
      <c r="P501" s="64"/>
      <c r="Q501" s="64"/>
      <c r="R501" s="64"/>
      <c r="S501" s="64"/>
      <c r="T501" s="65"/>
      <c r="U501" s="34"/>
      <c r="V501" s="34"/>
      <c r="W501" s="34"/>
      <c r="X501" s="34"/>
      <c r="Y501" s="34"/>
      <c r="Z501" s="34"/>
      <c r="AA501" s="34"/>
      <c r="AB501" s="34"/>
      <c r="AC501" s="34"/>
      <c r="AD501" s="34"/>
      <c r="AE501" s="34"/>
      <c r="AT501" s="17" t="s">
        <v>123</v>
      </c>
      <c r="AU501" s="17" t="s">
        <v>82</v>
      </c>
    </row>
    <row r="502" spans="1:65" s="2" customFormat="1" ht="16.5" customHeight="1">
      <c r="A502" s="34"/>
      <c r="B502" s="35"/>
      <c r="C502" s="201" t="s">
        <v>704</v>
      </c>
      <c r="D502" s="201" t="s">
        <v>312</v>
      </c>
      <c r="E502" s="202" t="s">
        <v>601</v>
      </c>
      <c r="F502" s="203" t="s">
        <v>602</v>
      </c>
      <c r="G502" s="204" t="s">
        <v>119</v>
      </c>
      <c r="H502" s="205">
        <v>18</v>
      </c>
      <c r="I502" s="206"/>
      <c r="J502" s="207">
        <f>ROUND(I502*H502,2)</f>
        <v>0</v>
      </c>
      <c r="K502" s="203" t="s">
        <v>120</v>
      </c>
      <c r="L502" s="208"/>
      <c r="M502" s="209" t="s">
        <v>19</v>
      </c>
      <c r="N502" s="210" t="s">
        <v>43</v>
      </c>
      <c r="O502" s="64"/>
      <c r="P502" s="160">
        <f>O502*H502</f>
        <v>0</v>
      </c>
      <c r="Q502" s="160">
        <v>0</v>
      </c>
      <c r="R502" s="160">
        <f>Q502*H502</f>
        <v>0</v>
      </c>
      <c r="S502" s="160">
        <v>0</v>
      </c>
      <c r="T502" s="161">
        <f>S502*H502</f>
        <v>0</v>
      </c>
      <c r="U502" s="34"/>
      <c r="V502" s="34"/>
      <c r="W502" s="34"/>
      <c r="X502" s="34"/>
      <c r="Y502" s="34"/>
      <c r="Z502" s="34"/>
      <c r="AA502" s="34"/>
      <c r="AB502" s="34"/>
      <c r="AC502" s="34"/>
      <c r="AD502" s="34"/>
      <c r="AE502" s="34"/>
      <c r="AR502" s="162" t="s">
        <v>142</v>
      </c>
      <c r="AT502" s="162" t="s">
        <v>312</v>
      </c>
      <c r="AU502" s="162" t="s">
        <v>82</v>
      </c>
      <c r="AY502" s="17" t="s">
        <v>122</v>
      </c>
      <c r="BE502" s="163">
        <f>IF(N502="základní",J502,0)</f>
        <v>0</v>
      </c>
      <c r="BF502" s="163">
        <f>IF(N502="snížená",J502,0)</f>
        <v>0</v>
      </c>
      <c r="BG502" s="163">
        <f>IF(N502="zákl. přenesená",J502,0)</f>
        <v>0</v>
      </c>
      <c r="BH502" s="163">
        <f>IF(N502="sníž. přenesená",J502,0)</f>
        <v>0</v>
      </c>
      <c r="BI502" s="163">
        <f>IF(N502="nulová",J502,0)</f>
        <v>0</v>
      </c>
      <c r="BJ502" s="17" t="s">
        <v>80</v>
      </c>
      <c r="BK502" s="163">
        <f>ROUND(I502*H502,2)</f>
        <v>0</v>
      </c>
      <c r="BL502" s="17" t="s">
        <v>121</v>
      </c>
      <c r="BM502" s="162" t="s">
        <v>705</v>
      </c>
    </row>
    <row r="503" spans="1:65" s="2" customFormat="1" ht="11.25">
      <c r="A503" s="34"/>
      <c r="B503" s="35"/>
      <c r="C503" s="36"/>
      <c r="D503" s="164" t="s">
        <v>123</v>
      </c>
      <c r="E503" s="36"/>
      <c r="F503" s="165" t="s">
        <v>602</v>
      </c>
      <c r="G503" s="36"/>
      <c r="H503" s="36"/>
      <c r="I503" s="166"/>
      <c r="J503" s="36"/>
      <c r="K503" s="36"/>
      <c r="L503" s="39"/>
      <c r="M503" s="167"/>
      <c r="N503" s="168"/>
      <c r="O503" s="64"/>
      <c r="P503" s="64"/>
      <c r="Q503" s="64"/>
      <c r="R503" s="64"/>
      <c r="S503" s="64"/>
      <c r="T503" s="65"/>
      <c r="U503" s="34"/>
      <c r="V503" s="34"/>
      <c r="W503" s="34"/>
      <c r="X503" s="34"/>
      <c r="Y503" s="34"/>
      <c r="Z503" s="34"/>
      <c r="AA503" s="34"/>
      <c r="AB503" s="34"/>
      <c r="AC503" s="34"/>
      <c r="AD503" s="34"/>
      <c r="AE503" s="34"/>
      <c r="AT503" s="17" t="s">
        <v>123</v>
      </c>
      <c r="AU503" s="17" t="s">
        <v>82</v>
      </c>
    </row>
    <row r="504" spans="1:65" s="2" customFormat="1" ht="24.2" customHeight="1">
      <c r="A504" s="34"/>
      <c r="B504" s="35"/>
      <c r="C504" s="201" t="s">
        <v>409</v>
      </c>
      <c r="D504" s="201" t="s">
        <v>312</v>
      </c>
      <c r="E504" s="202" t="s">
        <v>706</v>
      </c>
      <c r="F504" s="203" t="s">
        <v>707</v>
      </c>
      <c r="G504" s="204" t="s">
        <v>119</v>
      </c>
      <c r="H504" s="205">
        <v>2</v>
      </c>
      <c r="I504" s="206"/>
      <c r="J504" s="207">
        <f>ROUND(I504*H504,2)</f>
        <v>0</v>
      </c>
      <c r="K504" s="203" t="s">
        <v>120</v>
      </c>
      <c r="L504" s="208"/>
      <c r="M504" s="209" t="s">
        <v>19</v>
      </c>
      <c r="N504" s="210" t="s">
        <v>43</v>
      </c>
      <c r="O504" s="64"/>
      <c r="P504" s="160">
        <f>O504*H504</f>
        <v>0</v>
      </c>
      <c r="Q504" s="160">
        <v>0</v>
      </c>
      <c r="R504" s="160">
        <f>Q504*H504</f>
        <v>0</v>
      </c>
      <c r="S504" s="160">
        <v>0</v>
      </c>
      <c r="T504" s="161">
        <f>S504*H504</f>
        <v>0</v>
      </c>
      <c r="U504" s="34"/>
      <c r="V504" s="34"/>
      <c r="W504" s="34"/>
      <c r="X504" s="34"/>
      <c r="Y504" s="34"/>
      <c r="Z504" s="34"/>
      <c r="AA504" s="34"/>
      <c r="AB504" s="34"/>
      <c r="AC504" s="34"/>
      <c r="AD504" s="34"/>
      <c r="AE504" s="34"/>
      <c r="AR504" s="162" t="s">
        <v>142</v>
      </c>
      <c r="AT504" s="162" t="s">
        <v>312</v>
      </c>
      <c r="AU504" s="162" t="s">
        <v>82</v>
      </c>
      <c r="AY504" s="17" t="s">
        <v>122</v>
      </c>
      <c r="BE504" s="163">
        <f>IF(N504="základní",J504,0)</f>
        <v>0</v>
      </c>
      <c r="BF504" s="163">
        <f>IF(N504="snížená",J504,0)</f>
        <v>0</v>
      </c>
      <c r="BG504" s="163">
        <f>IF(N504="zákl. přenesená",J504,0)</f>
        <v>0</v>
      </c>
      <c r="BH504" s="163">
        <f>IF(N504="sníž. přenesená",J504,0)</f>
        <v>0</v>
      </c>
      <c r="BI504" s="163">
        <f>IF(N504="nulová",J504,0)</f>
        <v>0</v>
      </c>
      <c r="BJ504" s="17" t="s">
        <v>80</v>
      </c>
      <c r="BK504" s="163">
        <f>ROUND(I504*H504,2)</f>
        <v>0</v>
      </c>
      <c r="BL504" s="17" t="s">
        <v>121</v>
      </c>
      <c r="BM504" s="162" t="s">
        <v>708</v>
      </c>
    </row>
    <row r="505" spans="1:65" s="2" customFormat="1" ht="11.25">
      <c r="A505" s="34"/>
      <c r="B505" s="35"/>
      <c r="C505" s="36"/>
      <c r="D505" s="164" t="s">
        <v>123</v>
      </c>
      <c r="E505" s="36"/>
      <c r="F505" s="165" t="s">
        <v>707</v>
      </c>
      <c r="G505" s="36"/>
      <c r="H505" s="36"/>
      <c r="I505" s="166"/>
      <c r="J505" s="36"/>
      <c r="K505" s="36"/>
      <c r="L505" s="39"/>
      <c r="M505" s="167"/>
      <c r="N505" s="168"/>
      <c r="O505" s="64"/>
      <c r="P505" s="64"/>
      <c r="Q505" s="64"/>
      <c r="R505" s="64"/>
      <c r="S505" s="64"/>
      <c r="T505" s="65"/>
      <c r="U505" s="34"/>
      <c r="V505" s="34"/>
      <c r="W505" s="34"/>
      <c r="X505" s="34"/>
      <c r="Y505" s="34"/>
      <c r="Z505" s="34"/>
      <c r="AA505" s="34"/>
      <c r="AB505" s="34"/>
      <c r="AC505" s="34"/>
      <c r="AD505" s="34"/>
      <c r="AE505" s="34"/>
      <c r="AT505" s="17" t="s">
        <v>123</v>
      </c>
      <c r="AU505" s="17" t="s">
        <v>82</v>
      </c>
    </row>
    <row r="506" spans="1:65" s="2" customFormat="1" ht="21.75" customHeight="1">
      <c r="A506" s="34"/>
      <c r="B506" s="35"/>
      <c r="C506" s="201" t="s">
        <v>709</v>
      </c>
      <c r="D506" s="201" t="s">
        <v>312</v>
      </c>
      <c r="E506" s="202" t="s">
        <v>608</v>
      </c>
      <c r="F506" s="203" t="s">
        <v>609</v>
      </c>
      <c r="G506" s="204" t="s">
        <v>119</v>
      </c>
      <c r="H506" s="205">
        <v>6</v>
      </c>
      <c r="I506" s="206"/>
      <c r="J506" s="207">
        <f>ROUND(I506*H506,2)</f>
        <v>0</v>
      </c>
      <c r="K506" s="203" t="s">
        <v>120</v>
      </c>
      <c r="L506" s="208"/>
      <c r="M506" s="209" t="s">
        <v>19</v>
      </c>
      <c r="N506" s="210" t="s">
        <v>43</v>
      </c>
      <c r="O506" s="64"/>
      <c r="P506" s="160">
        <f>O506*H506</f>
        <v>0</v>
      </c>
      <c r="Q506" s="160">
        <v>0</v>
      </c>
      <c r="R506" s="160">
        <f>Q506*H506</f>
        <v>0</v>
      </c>
      <c r="S506" s="160">
        <v>0</v>
      </c>
      <c r="T506" s="161">
        <f>S506*H506</f>
        <v>0</v>
      </c>
      <c r="U506" s="34"/>
      <c r="V506" s="34"/>
      <c r="W506" s="34"/>
      <c r="X506" s="34"/>
      <c r="Y506" s="34"/>
      <c r="Z506" s="34"/>
      <c r="AA506" s="34"/>
      <c r="AB506" s="34"/>
      <c r="AC506" s="34"/>
      <c r="AD506" s="34"/>
      <c r="AE506" s="34"/>
      <c r="AR506" s="162" t="s">
        <v>142</v>
      </c>
      <c r="AT506" s="162" t="s">
        <v>312</v>
      </c>
      <c r="AU506" s="162" t="s">
        <v>82</v>
      </c>
      <c r="AY506" s="17" t="s">
        <v>122</v>
      </c>
      <c r="BE506" s="163">
        <f>IF(N506="základní",J506,0)</f>
        <v>0</v>
      </c>
      <c r="BF506" s="163">
        <f>IF(N506="snížená",J506,0)</f>
        <v>0</v>
      </c>
      <c r="BG506" s="163">
        <f>IF(N506="zákl. přenesená",J506,0)</f>
        <v>0</v>
      </c>
      <c r="BH506" s="163">
        <f>IF(N506="sníž. přenesená",J506,0)</f>
        <v>0</v>
      </c>
      <c r="BI506" s="163">
        <f>IF(N506="nulová",J506,0)</f>
        <v>0</v>
      </c>
      <c r="BJ506" s="17" t="s">
        <v>80</v>
      </c>
      <c r="BK506" s="163">
        <f>ROUND(I506*H506,2)</f>
        <v>0</v>
      </c>
      <c r="BL506" s="17" t="s">
        <v>121</v>
      </c>
      <c r="BM506" s="162" t="s">
        <v>710</v>
      </c>
    </row>
    <row r="507" spans="1:65" s="2" customFormat="1" ht="11.25">
      <c r="A507" s="34"/>
      <c r="B507" s="35"/>
      <c r="C507" s="36"/>
      <c r="D507" s="164" t="s">
        <v>123</v>
      </c>
      <c r="E507" s="36"/>
      <c r="F507" s="165" t="s">
        <v>609</v>
      </c>
      <c r="G507" s="36"/>
      <c r="H507" s="36"/>
      <c r="I507" s="166"/>
      <c r="J507" s="36"/>
      <c r="K507" s="36"/>
      <c r="L507" s="39"/>
      <c r="M507" s="167"/>
      <c r="N507" s="168"/>
      <c r="O507" s="64"/>
      <c r="P507" s="64"/>
      <c r="Q507" s="64"/>
      <c r="R507" s="64"/>
      <c r="S507" s="64"/>
      <c r="T507" s="65"/>
      <c r="U507" s="34"/>
      <c r="V507" s="34"/>
      <c r="W507" s="34"/>
      <c r="X507" s="34"/>
      <c r="Y507" s="34"/>
      <c r="Z507" s="34"/>
      <c r="AA507" s="34"/>
      <c r="AB507" s="34"/>
      <c r="AC507" s="34"/>
      <c r="AD507" s="34"/>
      <c r="AE507" s="34"/>
      <c r="AT507" s="17" t="s">
        <v>123</v>
      </c>
      <c r="AU507" s="17" t="s">
        <v>82</v>
      </c>
    </row>
    <row r="508" spans="1:65" s="2" customFormat="1" ht="16.5" customHeight="1">
      <c r="A508" s="34"/>
      <c r="B508" s="35"/>
      <c r="C508" s="201" t="s">
        <v>417</v>
      </c>
      <c r="D508" s="201" t="s">
        <v>312</v>
      </c>
      <c r="E508" s="202" t="s">
        <v>611</v>
      </c>
      <c r="F508" s="203" t="s">
        <v>612</v>
      </c>
      <c r="G508" s="204" t="s">
        <v>119</v>
      </c>
      <c r="H508" s="205">
        <v>4</v>
      </c>
      <c r="I508" s="206"/>
      <c r="J508" s="207">
        <f>ROUND(I508*H508,2)</f>
        <v>0</v>
      </c>
      <c r="K508" s="203" t="s">
        <v>120</v>
      </c>
      <c r="L508" s="208"/>
      <c r="M508" s="209" t="s">
        <v>19</v>
      </c>
      <c r="N508" s="210" t="s">
        <v>43</v>
      </c>
      <c r="O508" s="64"/>
      <c r="P508" s="160">
        <f>O508*H508</f>
        <v>0</v>
      </c>
      <c r="Q508" s="160">
        <v>0</v>
      </c>
      <c r="R508" s="160">
        <f>Q508*H508</f>
        <v>0</v>
      </c>
      <c r="S508" s="160">
        <v>0</v>
      </c>
      <c r="T508" s="161">
        <f>S508*H508</f>
        <v>0</v>
      </c>
      <c r="U508" s="34"/>
      <c r="V508" s="34"/>
      <c r="W508" s="34"/>
      <c r="X508" s="34"/>
      <c r="Y508" s="34"/>
      <c r="Z508" s="34"/>
      <c r="AA508" s="34"/>
      <c r="AB508" s="34"/>
      <c r="AC508" s="34"/>
      <c r="AD508" s="34"/>
      <c r="AE508" s="34"/>
      <c r="AR508" s="162" t="s">
        <v>142</v>
      </c>
      <c r="AT508" s="162" t="s">
        <v>312</v>
      </c>
      <c r="AU508" s="162" t="s">
        <v>82</v>
      </c>
      <c r="AY508" s="17" t="s">
        <v>122</v>
      </c>
      <c r="BE508" s="163">
        <f>IF(N508="základní",J508,0)</f>
        <v>0</v>
      </c>
      <c r="BF508" s="163">
        <f>IF(N508="snížená",J508,0)</f>
        <v>0</v>
      </c>
      <c r="BG508" s="163">
        <f>IF(N508="zákl. přenesená",J508,0)</f>
        <v>0</v>
      </c>
      <c r="BH508" s="163">
        <f>IF(N508="sníž. přenesená",J508,0)</f>
        <v>0</v>
      </c>
      <c r="BI508" s="163">
        <f>IF(N508="nulová",J508,0)</f>
        <v>0</v>
      </c>
      <c r="BJ508" s="17" t="s">
        <v>80</v>
      </c>
      <c r="BK508" s="163">
        <f>ROUND(I508*H508,2)</f>
        <v>0</v>
      </c>
      <c r="BL508" s="17" t="s">
        <v>121</v>
      </c>
      <c r="BM508" s="162" t="s">
        <v>711</v>
      </c>
    </row>
    <row r="509" spans="1:65" s="2" customFormat="1" ht="11.25">
      <c r="A509" s="34"/>
      <c r="B509" s="35"/>
      <c r="C509" s="36"/>
      <c r="D509" s="164" t="s">
        <v>123</v>
      </c>
      <c r="E509" s="36"/>
      <c r="F509" s="165" t="s">
        <v>612</v>
      </c>
      <c r="G509" s="36"/>
      <c r="H509" s="36"/>
      <c r="I509" s="166"/>
      <c r="J509" s="36"/>
      <c r="K509" s="36"/>
      <c r="L509" s="39"/>
      <c r="M509" s="167"/>
      <c r="N509" s="168"/>
      <c r="O509" s="64"/>
      <c r="P509" s="64"/>
      <c r="Q509" s="64"/>
      <c r="R509" s="64"/>
      <c r="S509" s="64"/>
      <c r="T509" s="65"/>
      <c r="U509" s="34"/>
      <c r="V509" s="34"/>
      <c r="W509" s="34"/>
      <c r="X509" s="34"/>
      <c r="Y509" s="34"/>
      <c r="Z509" s="34"/>
      <c r="AA509" s="34"/>
      <c r="AB509" s="34"/>
      <c r="AC509" s="34"/>
      <c r="AD509" s="34"/>
      <c r="AE509" s="34"/>
      <c r="AT509" s="17" t="s">
        <v>123</v>
      </c>
      <c r="AU509" s="17" t="s">
        <v>82</v>
      </c>
    </row>
    <row r="510" spans="1:65" s="2" customFormat="1" ht="16.5" customHeight="1">
      <c r="A510" s="34"/>
      <c r="B510" s="35"/>
      <c r="C510" s="201" t="s">
        <v>712</v>
      </c>
      <c r="D510" s="201" t="s">
        <v>312</v>
      </c>
      <c r="E510" s="202" t="s">
        <v>615</v>
      </c>
      <c r="F510" s="203" t="s">
        <v>616</v>
      </c>
      <c r="G510" s="204" t="s">
        <v>119</v>
      </c>
      <c r="H510" s="205">
        <v>1</v>
      </c>
      <c r="I510" s="206"/>
      <c r="J510" s="207">
        <f>ROUND(I510*H510,2)</f>
        <v>0</v>
      </c>
      <c r="K510" s="203" t="s">
        <v>120</v>
      </c>
      <c r="L510" s="208"/>
      <c r="M510" s="209" t="s">
        <v>19</v>
      </c>
      <c r="N510" s="210" t="s">
        <v>43</v>
      </c>
      <c r="O510" s="64"/>
      <c r="P510" s="160">
        <f>O510*H510</f>
        <v>0</v>
      </c>
      <c r="Q510" s="160">
        <v>0</v>
      </c>
      <c r="R510" s="160">
        <f>Q510*H510</f>
        <v>0</v>
      </c>
      <c r="S510" s="160">
        <v>0</v>
      </c>
      <c r="T510" s="161">
        <f>S510*H510</f>
        <v>0</v>
      </c>
      <c r="U510" s="34"/>
      <c r="V510" s="34"/>
      <c r="W510" s="34"/>
      <c r="X510" s="34"/>
      <c r="Y510" s="34"/>
      <c r="Z510" s="34"/>
      <c r="AA510" s="34"/>
      <c r="AB510" s="34"/>
      <c r="AC510" s="34"/>
      <c r="AD510" s="34"/>
      <c r="AE510" s="34"/>
      <c r="AR510" s="162" t="s">
        <v>142</v>
      </c>
      <c r="AT510" s="162" t="s">
        <v>312</v>
      </c>
      <c r="AU510" s="162" t="s">
        <v>82</v>
      </c>
      <c r="AY510" s="17" t="s">
        <v>122</v>
      </c>
      <c r="BE510" s="163">
        <f>IF(N510="základní",J510,0)</f>
        <v>0</v>
      </c>
      <c r="BF510" s="163">
        <f>IF(N510="snížená",J510,0)</f>
        <v>0</v>
      </c>
      <c r="BG510" s="163">
        <f>IF(N510="zákl. přenesená",J510,0)</f>
        <v>0</v>
      </c>
      <c r="BH510" s="163">
        <f>IF(N510="sníž. přenesená",J510,0)</f>
        <v>0</v>
      </c>
      <c r="BI510" s="163">
        <f>IF(N510="nulová",J510,0)</f>
        <v>0</v>
      </c>
      <c r="BJ510" s="17" t="s">
        <v>80</v>
      </c>
      <c r="BK510" s="163">
        <f>ROUND(I510*H510,2)</f>
        <v>0</v>
      </c>
      <c r="BL510" s="17" t="s">
        <v>121</v>
      </c>
      <c r="BM510" s="162" t="s">
        <v>713</v>
      </c>
    </row>
    <row r="511" spans="1:65" s="2" customFormat="1" ht="11.25">
      <c r="A511" s="34"/>
      <c r="B511" s="35"/>
      <c r="C511" s="36"/>
      <c r="D511" s="164" t="s">
        <v>123</v>
      </c>
      <c r="E511" s="36"/>
      <c r="F511" s="165" t="s">
        <v>616</v>
      </c>
      <c r="G511" s="36"/>
      <c r="H511" s="36"/>
      <c r="I511" s="166"/>
      <c r="J511" s="36"/>
      <c r="K511" s="36"/>
      <c r="L511" s="39"/>
      <c r="M511" s="167"/>
      <c r="N511" s="168"/>
      <c r="O511" s="64"/>
      <c r="P511" s="64"/>
      <c r="Q511" s="64"/>
      <c r="R511" s="64"/>
      <c r="S511" s="64"/>
      <c r="T511" s="65"/>
      <c r="U511" s="34"/>
      <c r="V511" s="34"/>
      <c r="W511" s="34"/>
      <c r="X511" s="34"/>
      <c r="Y511" s="34"/>
      <c r="Z511" s="34"/>
      <c r="AA511" s="34"/>
      <c r="AB511" s="34"/>
      <c r="AC511" s="34"/>
      <c r="AD511" s="34"/>
      <c r="AE511" s="34"/>
      <c r="AT511" s="17" t="s">
        <v>123</v>
      </c>
      <c r="AU511" s="17" t="s">
        <v>82</v>
      </c>
    </row>
    <row r="512" spans="1:65" s="2" customFormat="1" ht="16.5" customHeight="1">
      <c r="A512" s="34"/>
      <c r="B512" s="35"/>
      <c r="C512" s="201" t="s">
        <v>421</v>
      </c>
      <c r="D512" s="201" t="s">
        <v>312</v>
      </c>
      <c r="E512" s="202" t="s">
        <v>618</v>
      </c>
      <c r="F512" s="203" t="s">
        <v>619</v>
      </c>
      <c r="G512" s="204" t="s">
        <v>119</v>
      </c>
      <c r="H512" s="205">
        <v>1</v>
      </c>
      <c r="I512" s="206"/>
      <c r="J512" s="207">
        <f>ROUND(I512*H512,2)</f>
        <v>0</v>
      </c>
      <c r="K512" s="203" t="s">
        <v>120</v>
      </c>
      <c r="L512" s="208"/>
      <c r="M512" s="209" t="s">
        <v>19</v>
      </c>
      <c r="N512" s="210" t="s">
        <v>43</v>
      </c>
      <c r="O512" s="64"/>
      <c r="P512" s="160">
        <f>O512*H512</f>
        <v>0</v>
      </c>
      <c r="Q512" s="160">
        <v>0</v>
      </c>
      <c r="R512" s="160">
        <f>Q512*H512</f>
        <v>0</v>
      </c>
      <c r="S512" s="160">
        <v>0</v>
      </c>
      <c r="T512" s="161">
        <f>S512*H512</f>
        <v>0</v>
      </c>
      <c r="U512" s="34"/>
      <c r="V512" s="34"/>
      <c r="W512" s="34"/>
      <c r="X512" s="34"/>
      <c r="Y512" s="34"/>
      <c r="Z512" s="34"/>
      <c r="AA512" s="34"/>
      <c r="AB512" s="34"/>
      <c r="AC512" s="34"/>
      <c r="AD512" s="34"/>
      <c r="AE512" s="34"/>
      <c r="AR512" s="162" t="s">
        <v>142</v>
      </c>
      <c r="AT512" s="162" t="s">
        <v>312</v>
      </c>
      <c r="AU512" s="162" t="s">
        <v>82</v>
      </c>
      <c r="AY512" s="17" t="s">
        <v>122</v>
      </c>
      <c r="BE512" s="163">
        <f>IF(N512="základní",J512,0)</f>
        <v>0</v>
      </c>
      <c r="BF512" s="163">
        <f>IF(N512="snížená",J512,0)</f>
        <v>0</v>
      </c>
      <c r="BG512" s="163">
        <f>IF(N512="zákl. přenesená",J512,0)</f>
        <v>0</v>
      </c>
      <c r="BH512" s="163">
        <f>IF(N512="sníž. přenesená",J512,0)</f>
        <v>0</v>
      </c>
      <c r="BI512" s="163">
        <f>IF(N512="nulová",J512,0)</f>
        <v>0</v>
      </c>
      <c r="BJ512" s="17" t="s">
        <v>80</v>
      </c>
      <c r="BK512" s="163">
        <f>ROUND(I512*H512,2)</f>
        <v>0</v>
      </c>
      <c r="BL512" s="17" t="s">
        <v>121</v>
      </c>
      <c r="BM512" s="162" t="s">
        <v>714</v>
      </c>
    </row>
    <row r="513" spans="1:65" s="2" customFormat="1" ht="11.25">
      <c r="A513" s="34"/>
      <c r="B513" s="35"/>
      <c r="C513" s="36"/>
      <c r="D513" s="164" t="s">
        <v>123</v>
      </c>
      <c r="E513" s="36"/>
      <c r="F513" s="165" t="s">
        <v>619</v>
      </c>
      <c r="G513" s="36"/>
      <c r="H513" s="36"/>
      <c r="I513" s="166"/>
      <c r="J513" s="36"/>
      <c r="K513" s="36"/>
      <c r="L513" s="39"/>
      <c r="M513" s="167"/>
      <c r="N513" s="168"/>
      <c r="O513" s="64"/>
      <c r="P513" s="64"/>
      <c r="Q513" s="64"/>
      <c r="R513" s="64"/>
      <c r="S513" s="64"/>
      <c r="T513" s="65"/>
      <c r="U513" s="34"/>
      <c r="V513" s="34"/>
      <c r="W513" s="34"/>
      <c r="X513" s="34"/>
      <c r="Y513" s="34"/>
      <c r="Z513" s="34"/>
      <c r="AA513" s="34"/>
      <c r="AB513" s="34"/>
      <c r="AC513" s="34"/>
      <c r="AD513" s="34"/>
      <c r="AE513" s="34"/>
      <c r="AT513" s="17" t="s">
        <v>123</v>
      </c>
      <c r="AU513" s="17" t="s">
        <v>82</v>
      </c>
    </row>
    <row r="514" spans="1:65" s="2" customFormat="1" ht="62.65" customHeight="1">
      <c r="A514" s="34"/>
      <c r="B514" s="35"/>
      <c r="C514" s="151" t="s">
        <v>715</v>
      </c>
      <c r="D514" s="151" t="s">
        <v>116</v>
      </c>
      <c r="E514" s="152" t="s">
        <v>622</v>
      </c>
      <c r="F514" s="153" t="s">
        <v>623</v>
      </c>
      <c r="G514" s="154" t="s">
        <v>141</v>
      </c>
      <c r="H514" s="155">
        <v>1.724</v>
      </c>
      <c r="I514" s="156"/>
      <c r="J514" s="157">
        <f>ROUND(I514*H514,2)</f>
        <v>0</v>
      </c>
      <c r="K514" s="153" t="s">
        <v>120</v>
      </c>
      <c r="L514" s="39"/>
      <c r="M514" s="158" t="s">
        <v>19</v>
      </c>
      <c r="N514" s="159" t="s">
        <v>43</v>
      </c>
      <c r="O514" s="64"/>
      <c r="P514" s="160">
        <f>O514*H514</f>
        <v>0</v>
      </c>
      <c r="Q514" s="160">
        <v>0</v>
      </c>
      <c r="R514" s="160">
        <f>Q514*H514</f>
        <v>0</v>
      </c>
      <c r="S514" s="160">
        <v>0</v>
      </c>
      <c r="T514" s="161">
        <f>S514*H514</f>
        <v>0</v>
      </c>
      <c r="U514" s="34"/>
      <c r="V514" s="34"/>
      <c r="W514" s="34"/>
      <c r="X514" s="34"/>
      <c r="Y514" s="34"/>
      <c r="Z514" s="34"/>
      <c r="AA514" s="34"/>
      <c r="AB514" s="34"/>
      <c r="AC514" s="34"/>
      <c r="AD514" s="34"/>
      <c r="AE514" s="34"/>
      <c r="AR514" s="162" t="s">
        <v>121</v>
      </c>
      <c r="AT514" s="162" t="s">
        <v>116</v>
      </c>
      <c r="AU514" s="162" t="s">
        <v>82</v>
      </c>
      <c r="AY514" s="17" t="s">
        <v>122</v>
      </c>
      <c r="BE514" s="163">
        <f>IF(N514="základní",J514,0)</f>
        <v>0</v>
      </c>
      <c r="BF514" s="163">
        <f>IF(N514="snížená",J514,0)</f>
        <v>0</v>
      </c>
      <c r="BG514" s="163">
        <f>IF(N514="zákl. přenesená",J514,0)</f>
        <v>0</v>
      </c>
      <c r="BH514" s="163">
        <f>IF(N514="sníž. přenesená",J514,0)</f>
        <v>0</v>
      </c>
      <c r="BI514" s="163">
        <f>IF(N514="nulová",J514,0)</f>
        <v>0</v>
      </c>
      <c r="BJ514" s="17" t="s">
        <v>80</v>
      </c>
      <c r="BK514" s="163">
        <f>ROUND(I514*H514,2)</f>
        <v>0</v>
      </c>
      <c r="BL514" s="17" t="s">
        <v>121</v>
      </c>
      <c r="BM514" s="162" t="s">
        <v>716</v>
      </c>
    </row>
    <row r="515" spans="1:65" s="2" customFormat="1" ht="29.25">
      <c r="A515" s="34"/>
      <c r="B515" s="35"/>
      <c r="C515" s="36"/>
      <c r="D515" s="164" t="s">
        <v>123</v>
      </c>
      <c r="E515" s="36"/>
      <c r="F515" s="165" t="s">
        <v>623</v>
      </c>
      <c r="G515" s="36"/>
      <c r="H515" s="36"/>
      <c r="I515" s="166"/>
      <c r="J515" s="36"/>
      <c r="K515" s="36"/>
      <c r="L515" s="39"/>
      <c r="M515" s="167"/>
      <c r="N515" s="168"/>
      <c r="O515" s="64"/>
      <c r="P515" s="64"/>
      <c r="Q515" s="64"/>
      <c r="R515" s="64"/>
      <c r="S515" s="64"/>
      <c r="T515" s="65"/>
      <c r="U515" s="34"/>
      <c r="V515" s="34"/>
      <c r="W515" s="34"/>
      <c r="X515" s="34"/>
      <c r="Y515" s="34"/>
      <c r="Z515" s="34"/>
      <c r="AA515" s="34"/>
      <c r="AB515" s="34"/>
      <c r="AC515" s="34"/>
      <c r="AD515" s="34"/>
      <c r="AE515" s="34"/>
      <c r="AT515" s="17" t="s">
        <v>123</v>
      </c>
      <c r="AU515" s="17" t="s">
        <v>82</v>
      </c>
    </row>
    <row r="516" spans="1:65" s="2" customFormat="1" ht="62.65" customHeight="1">
      <c r="A516" s="34"/>
      <c r="B516" s="35"/>
      <c r="C516" s="151" t="s">
        <v>561</v>
      </c>
      <c r="D516" s="151" t="s">
        <v>116</v>
      </c>
      <c r="E516" s="152" t="s">
        <v>625</v>
      </c>
      <c r="F516" s="153" t="s">
        <v>626</v>
      </c>
      <c r="G516" s="154" t="s">
        <v>141</v>
      </c>
      <c r="H516" s="155">
        <v>120.708</v>
      </c>
      <c r="I516" s="156"/>
      <c r="J516" s="157">
        <f>ROUND(I516*H516,2)</f>
        <v>0</v>
      </c>
      <c r="K516" s="153" t="s">
        <v>120</v>
      </c>
      <c r="L516" s="39"/>
      <c r="M516" s="158" t="s">
        <v>19</v>
      </c>
      <c r="N516" s="159" t="s">
        <v>43</v>
      </c>
      <c r="O516" s="64"/>
      <c r="P516" s="160">
        <f>O516*H516</f>
        <v>0</v>
      </c>
      <c r="Q516" s="160">
        <v>0</v>
      </c>
      <c r="R516" s="160">
        <f>Q516*H516</f>
        <v>0</v>
      </c>
      <c r="S516" s="160">
        <v>0</v>
      </c>
      <c r="T516" s="161">
        <f>S516*H516</f>
        <v>0</v>
      </c>
      <c r="U516" s="34"/>
      <c r="V516" s="34"/>
      <c r="W516" s="34"/>
      <c r="X516" s="34"/>
      <c r="Y516" s="34"/>
      <c r="Z516" s="34"/>
      <c r="AA516" s="34"/>
      <c r="AB516" s="34"/>
      <c r="AC516" s="34"/>
      <c r="AD516" s="34"/>
      <c r="AE516" s="34"/>
      <c r="AR516" s="162" t="s">
        <v>121</v>
      </c>
      <c r="AT516" s="162" t="s">
        <v>116</v>
      </c>
      <c r="AU516" s="162" t="s">
        <v>82</v>
      </c>
      <c r="AY516" s="17" t="s">
        <v>122</v>
      </c>
      <c r="BE516" s="163">
        <f>IF(N516="základní",J516,0)</f>
        <v>0</v>
      </c>
      <c r="BF516" s="163">
        <f>IF(N516="snížená",J516,0)</f>
        <v>0</v>
      </c>
      <c r="BG516" s="163">
        <f>IF(N516="zákl. přenesená",J516,0)</f>
        <v>0</v>
      </c>
      <c r="BH516" s="163">
        <f>IF(N516="sníž. přenesená",J516,0)</f>
        <v>0</v>
      </c>
      <c r="BI516" s="163">
        <f>IF(N516="nulová",J516,0)</f>
        <v>0</v>
      </c>
      <c r="BJ516" s="17" t="s">
        <v>80</v>
      </c>
      <c r="BK516" s="163">
        <f>ROUND(I516*H516,2)</f>
        <v>0</v>
      </c>
      <c r="BL516" s="17" t="s">
        <v>121</v>
      </c>
      <c r="BM516" s="162" t="s">
        <v>717</v>
      </c>
    </row>
    <row r="517" spans="1:65" s="2" customFormat="1" ht="39">
      <c r="A517" s="34"/>
      <c r="B517" s="35"/>
      <c r="C517" s="36"/>
      <c r="D517" s="164" t="s">
        <v>123</v>
      </c>
      <c r="E517" s="36"/>
      <c r="F517" s="165" t="s">
        <v>626</v>
      </c>
      <c r="G517" s="36"/>
      <c r="H517" s="36"/>
      <c r="I517" s="166"/>
      <c r="J517" s="36"/>
      <c r="K517" s="36"/>
      <c r="L517" s="39"/>
      <c r="M517" s="167"/>
      <c r="N517" s="168"/>
      <c r="O517" s="64"/>
      <c r="P517" s="64"/>
      <c r="Q517" s="64"/>
      <c r="R517" s="64"/>
      <c r="S517" s="64"/>
      <c r="T517" s="65"/>
      <c r="U517" s="34"/>
      <c r="V517" s="34"/>
      <c r="W517" s="34"/>
      <c r="X517" s="34"/>
      <c r="Y517" s="34"/>
      <c r="Z517" s="34"/>
      <c r="AA517" s="34"/>
      <c r="AB517" s="34"/>
      <c r="AC517" s="34"/>
      <c r="AD517" s="34"/>
      <c r="AE517" s="34"/>
      <c r="AT517" s="17" t="s">
        <v>123</v>
      </c>
      <c r="AU517" s="17" t="s">
        <v>82</v>
      </c>
    </row>
    <row r="518" spans="1:65" s="2" customFormat="1" ht="37.9" customHeight="1">
      <c r="A518" s="34"/>
      <c r="B518" s="35"/>
      <c r="C518" s="151" t="s">
        <v>718</v>
      </c>
      <c r="D518" s="151" t="s">
        <v>116</v>
      </c>
      <c r="E518" s="152" t="s">
        <v>512</v>
      </c>
      <c r="F518" s="153" t="s">
        <v>513</v>
      </c>
      <c r="G518" s="154" t="s">
        <v>130</v>
      </c>
      <c r="H518" s="155">
        <v>20</v>
      </c>
      <c r="I518" s="156"/>
      <c r="J518" s="157">
        <f>ROUND(I518*H518,2)</f>
        <v>0</v>
      </c>
      <c r="K518" s="153" t="s">
        <v>120</v>
      </c>
      <c r="L518" s="39"/>
      <c r="M518" s="158" t="s">
        <v>19</v>
      </c>
      <c r="N518" s="159" t="s">
        <v>43</v>
      </c>
      <c r="O518" s="64"/>
      <c r="P518" s="160">
        <f>O518*H518</f>
        <v>0</v>
      </c>
      <c r="Q518" s="160">
        <v>0</v>
      </c>
      <c r="R518" s="160">
        <f>Q518*H518</f>
        <v>0</v>
      </c>
      <c r="S518" s="160">
        <v>0</v>
      </c>
      <c r="T518" s="161">
        <f>S518*H518</f>
        <v>0</v>
      </c>
      <c r="U518" s="34"/>
      <c r="V518" s="34"/>
      <c r="W518" s="34"/>
      <c r="X518" s="34"/>
      <c r="Y518" s="34"/>
      <c r="Z518" s="34"/>
      <c r="AA518" s="34"/>
      <c r="AB518" s="34"/>
      <c r="AC518" s="34"/>
      <c r="AD518" s="34"/>
      <c r="AE518" s="34"/>
      <c r="AR518" s="162" t="s">
        <v>121</v>
      </c>
      <c r="AT518" s="162" t="s">
        <v>116</v>
      </c>
      <c r="AU518" s="162" t="s">
        <v>82</v>
      </c>
      <c r="AY518" s="17" t="s">
        <v>122</v>
      </c>
      <c r="BE518" s="163">
        <f>IF(N518="základní",J518,0)</f>
        <v>0</v>
      </c>
      <c r="BF518" s="163">
        <f>IF(N518="snížená",J518,0)</f>
        <v>0</v>
      </c>
      <c r="BG518" s="163">
        <f>IF(N518="zákl. přenesená",J518,0)</f>
        <v>0</v>
      </c>
      <c r="BH518" s="163">
        <f>IF(N518="sníž. přenesená",J518,0)</f>
        <v>0</v>
      </c>
      <c r="BI518" s="163">
        <f>IF(N518="nulová",J518,0)</f>
        <v>0</v>
      </c>
      <c r="BJ518" s="17" t="s">
        <v>80</v>
      </c>
      <c r="BK518" s="163">
        <f>ROUND(I518*H518,2)</f>
        <v>0</v>
      </c>
      <c r="BL518" s="17" t="s">
        <v>121</v>
      </c>
      <c r="BM518" s="162" t="s">
        <v>719</v>
      </c>
    </row>
    <row r="519" spans="1:65" s="2" customFormat="1" ht="19.5">
      <c r="A519" s="34"/>
      <c r="B519" s="35"/>
      <c r="C519" s="36"/>
      <c r="D519" s="164" t="s">
        <v>123</v>
      </c>
      <c r="E519" s="36"/>
      <c r="F519" s="165" t="s">
        <v>513</v>
      </c>
      <c r="G519" s="36"/>
      <c r="H519" s="36"/>
      <c r="I519" s="166"/>
      <c r="J519" s="36"/>
      <c r="K519" s="36"/>
      <c r="L519" s="39"/>
      <c r="M519" s="167"/>
      <c r="N519" s="168"/>
      <c r="O519" s="64"/>
      <c r="P519" s="64"/>
      <c r="Q519" s="64"/>
      <c r="R519" s="64"/>
      <c r="S519" s="64"/>
      <c r="T519" s="65"/>
      <c r="U519" s="34"/>
      <c r="V519" s="34"/>
      <c r="W519" s="34"/>
      <c r="X519" s="34"/>
      <c r="Y519" s="34"/>
      <c r="Z519" s="34"/>
      <c r="AA519" s="34"/>
      <c r="AB519" s="34"/>
      <c r="AC519" s="34"/>
      <c r="AD519" s="34"/>
      <c r="AE519" s="34"/>
      <c r="AT519" s="17" t="s">
        <v>123</v>
      </c>
      <c r="AU519" s="17" t="s">
        <v>82</v>
      </c>
    </row>
    <row r="520" spans="1:65" s="11" customFormat="1" ht="11.25">
      <c r="B520" s="169"/>
      <c r="C520" s="170"/>
      <c r="D520" s="164" t="s">
        <v>132</v>
      </c>
      <c r="E520" s="171" t="s">
        <v>19</v>
      </c>
      <c r="F520" s="172" t="s">
        <v>720</v>
      </c>
      <c r="G520" s="170"/>
      <c r="H520" s="173">
        <v>20</v>
      </c>
      <c r="I520" s="174"/>
      <c r="J520" s="170"/>
      <c r="K520" s="170"/>
      <c r="L520" s="175"/>
      <c r="M520" s="176"/>
      <c r="N520" s="177"/>
      <c r="O520" s="177"/>
      <c r="P520" s="177"/>
      <c r="Q520" s="177"/>
      <c r="R520" s="177"/>
      <c r="S520" s="177"/>
      <c r="T520" s="178"/>
      <c r="AT520" s="179" t="s">
        <v>132</v>
      </c>
      <c r="AU520" s="179" t="s">
        <v>82</v>
      </c>
      <c r="AV520" s="11" t="s">
        <v>82</v>
      </c>
      <c r="AW520" s="11" t="s">
        <v>33</v>
      </c>
      <c r="AX520" s="11" t="s">
        <v>72</v>
      </c>
      <c r="AY520" s="179" t="s">
        <v>122</v>
      </c>
    </row>
    <row r="521" spans="1:65" s="13" customFormat="1" ht="11.25">
      <c r="B521" s="190"/>
      <c r="C521" s="191"/>
      <c r="D521" s="164" t="s">
        <v>132</v>
      </c>
      <c r="E521" s="192" t="s">
        <v>19</v>
      </c>
      <c r="F521" s="193" t="s">
        <v>138</v>
      </c>
      <c r="G521" s="191"/>
      <c r="H521" s="194">
        <v>20</v>
      </c>
      <c r="I521" s="195"/>
      <c r="J521" s="191"/>
      <c r="K521" s="191"/>
      <c r="L521" s="196"/>
      <c r="M521" s="197"/>
      <c r="N521" s="198"/>
      <c r="O521" s="198"/>
      <c r="P521" s="198"/>
      <c r="Q521" s="198"/>
      <c r="R521" s="198"/>
      <c r="S521" s="198"/>
      <c r="T521" s="199"/>
      <c r="AT521" s="200" t="s">
        <v>132</v>
      </c>
      <c r="AU521" s="200" t="s">
        <v>82</v>
      </c>
      <c r="AV521" s="13" t="s">
        <v>121</v>
      </c>
      <c r="AW521" s="13" t="s">
        <v>33</v>
      </c>
      <c r="AX521" s="13" t="s">
        <v>80</v>
      </c>
      <c r="AY521" s="200" t="s">
        <v>122</v>
      </c>
    </row>
    <row r="522" spans="1:65" s="2" customFormat="1" ht="24.2" customHeight="1">
      <c r="A522" s="34"/>
      <c r="B522" s="35"/>
      <c r="C522" s="201" t="s">
        <v>562</v>
      </c>
      <c r="D522" s="201" t="s">
        <v>312</v>
      </c>
      <c r="E522" s="202" t="s">
        <v>515</v>
      </c>
      <c r="F522" s="203" t="s">
        <v>516</v>
      </c>
      <c r="G522" s="204" t="s">
        <v>141</v>
      </c>
      <c r="H522" s="205">
        <v>3</v>
      </c>
      <c r="I522" s="206"/>
      <c r="J522" s="207">
        <f>ROUND(I522*H522,2)</f>
        <v>0</v>
      </c>
      <c r="K522" s="203" t="s">
        <v>120</v>
      </c>
      <c r="L522" s="208"/>
      <c r="M522" s="209" t="s">
        <v>19</v>
      </c>
      <c r="N522" s="210" t="s">
        <v>43</v>
      </c>
      <c r="O522" s="64"/>
      <c r="P522" s="160">
        <f>O522*H522</f>
        <v>0</v>
      </c>
      <c r="Q522" s="160">
        <v>0</v>
      </c>
      <c r="R522" s="160">
        <f>Q522*H522</f>
        <v>0</v>
      </c>
      <c r="S522" s="160">
        <v>0</v>
      </c>
      <c r="T522" s="161">
        <f>S522*H522</f>
        <v>0</v>
      </c>
      <c r="U522" s="34"/>
      <c r="V522" s="34"/>
      <c r="W522" s="34"/>
      <c r="X522" s="34"/>
      <c r="Y522" s="34"/>
      <c r="Z522" s="34"/>
      <c r="AA522" s="34"/>
      <c r="AB522" s="34"/>
      <c r="AC522" s="34"/>
      <c r="AD522" s="34"/>
      <c r="AE522" s="34"/>
      <c r="AR522" s="162" t="s">
        <v>142</v>
      </c>
      <c r="AT522" s="162" t="s">
        <v>312</v>
      </c>
      <c r="AU522" s="162" t="s">
        <v>82</v>
      </c>
      <c r="AY522" s="17" t="s">
        <v>122</v>
      </c>
      <c r="BE522" s="163">
        <f>IF(N522="základní",J522,0)</f>
        <v>0</v>
      </c>
      <c r="BF522" s="163">
        <f>IF(N522="snížená",J522,0)</f>
        <v>0</v>
      </c>
      <c r="BG522" s="163">
        <f>IF(N522="zákl. přenesená",J522,0)</f>
        <v>0</v>
      </c>
      <c r="BH522" s="163">
        <f>IF(N522="sníž. přenesená",J522,0)</f>
        <v>0</v>
      </c>
      <c r="BI522" s="163">
        <f>IF(N522="nulová",J522,0)</f>
        <v>0</v>
      </c>
      <c r="BJ522" s="17" t="s">
        <v>80</v>
      </c>
      <c r="BK522" s="163">
        <f>ROUND(I522*H522,2)</f>
        <v>0</v>
      </c>
      <c r="BL522" s="17" t="s">
        <v>121</v>
      </c>
      <c r="BM522" s="162" t="s">
        <v>721</v>
      </c>
    </row>
    <row r="523" spans="1:65" s="2" customFormat="1" ht="11.25">
      <c r="A523" s="34"/>
      <c r="B523" s="35"/>
      <c r="C523" s="36"/>
      <c r="D523" s="164" t="s">
        <v>123</v>
      </c>
      <c r="E523" s="36"/>
      <c r="F523" s="165" t="s">
        <v>516</v>
      </c>
      <c r="G523" s="36"/>
      <c r="H523" s="36"/>
      <c r="I523" s="166"/>
      <c r="J523" s="36"/>
      <c r="K523" s="36"/>
      <c r="L523" s="39"/>
      <c r="M523" s="167"/>
      <c r="N523" s="168"/>
      <c r="O523" s="64"/>
      <c r="P523" s="64"/>
      <c r="Q523" s="64"/>
      <c r="R523" s="64"/>
      <c r="S523" s="64"/>
      <c r="T523" s="65"/>
      <c r="U523" s="34"/>
      <c r="V523" s="34"/>
      <c r="W523" s="34"/>
      <c r="X523" s="34"/>
      <c r="Y523" s="34"/>
      <c r="Z523" s="34"/>
      <c r="AA523" s="34"/>
      <c r="AB523" s="34"/>
      <c r="AC523" s="34"/>
      <c r="AD523" s="34"/>
      <c r="AE523" s="34"/>
      <c r="AT523" s="17" t="s">
        <v>123</v>
      </c>
      <c r="AU523" s="17" t="s">
        <v>82</v>
      </c>
    </row>
    <row r="524" spans="1:65" s="11" customFormat="1" ht="11.25">
      <c r="B524" s="169"/>
      <c r="C524" s="170"/>
      <c r="D524" s="164" t="s">
        <v>132</v>
      </c>
      <c r="E524" s="171" t="s">
        <v>19</v>
      </c>
      <c r="F524" s="172" t="s">
        <v>722</v>
      </c>
      <c r="G524" s="170"/>
      <c r="H524" s="173">
        <v>3</v>
      </c>
      <c r="I524" s="174"/>
      <c r="J524" s="170"/>
      <c r="K524" s="170"/>
      <c r="L524" s="175"/>
      <c r="M524" s="176"/>
      <c r="N524" s="177"/>
      <c r="O524" s="177"/>
      <c r="P524" s="177"/>
      <c r="Q524" s="177"/>
      <c r="R524" s="177"/>
      <c r="S524" s="177"/>
      <c r="T524" s="178"/>
      <c r="AT524" s="179" t="s">
        <v>132</v>
      </c>
      <c r="AU524" s="179" t="s">
        <v>82</v>
      </c>
      <c r="AV524" s="11" t="s">
        <v>82</v>
      </c>
      <c r="AW524" s="11" t="s">
        <v>33</v>
      </c>
      <c r="AX524" s="11" t="s">
        <v>72</v>
      </c>
      <c r="AY524" s="179" t="s">
        <v>122</v>
      </c>
    </row>
    <row r="525" spans="1:65" s="13" customFormat="1" ht="11.25">
      <c r="B525" s="190"/>
      <c r="C525" s="191"/>
      <c r="D525" s="164" t="s">
        <v>132</v>
      </c>
      <c r="E525" s="192" t="s">
        <v>19</v>
      </c>
      <c r="F525" s="193" t="s">
        <v>138</v>
      </c>
      <c r="G525" s="191"/>
      <c r="H525" s="194">
        <v>3</v>
      </c>
      <c r="I525" s="195"/>
      <c r="J525" s="191"/>
      <c r="K525" s="191"/>
      <c r="L525" s="196"/>
      <c r="M525" s="197"/>
      <c r="N525" s="198"/>
      <c r="O525" s="198"/>
      <c r="P525" s="198"/>
      <c r="Q525" s="198"/>
      <c r="R525" s="198"/>
      <c r="S525" s="198"/>
      <c r="T525" s="199"/>
      <c r="AT525" s="200" t="s">
        <v>132</v>
      </c>
      <c r="AU525" s="200" t="s">
        <v>82</v>
      </c>
      <c r="AV525" s="13" t="s">
        <v>121</v>
      </c>
      <c r="AW525" s="13" t="s">
        <v>33</v>
      </c>
      <c r="AX525" s="13" t="s">
        <v>80</v>
      </c>
      <c r="AY525" s="200" t="s">
        <v>122</v>
      </c>
    </row>
    <row r="526" spans="1:65" s="2" customFormat="1" ht="21.75" customHeight="1">
      <c r="A526" s="34"/>
      <c r="B526" s="35"/>
      <c r="C526" s="201" t="s">
        <v>723</v>
      </c>
      <c r="D526" s="201" t="s">
        <v>312</v>
      </c>
      <c r="E526" s="202" t="s">
        <v>518</v>
      </c>
      <c r="F526" s="203" t="s">
        <v>519</v>
      </c>
      <c r="G526" s="204" t="s">
        <v>141</v>
      </c>
      <c r="H526" s="205">
        <v>3</v>
      </c>
      <c r="I526" s="206"/>
      <c r="J526" s="207">
        <f>ROUND(I526*H526,2)</f>
        <v>0</v>
      </c>
      <c r="K526" s="203" t="s">
        <v>120</v>
      </c>
      <c r="L526" s="208"/>
      <c r="M526" s="209" t="s">
        <v>19</v>
      </c>
      <c r="N526" s="210" t="s">
        <v>43</v>
      </c>
      <c r="O526" s="64"/>
      <c r="P526" s="160">
        <f>O526*H526</f>
        <v>0</v>
      </c>
      <c r="Q526" s="160">
        <v>0</v>
      </c>
      <c r="R526" s="160">
        <f>Q526*H526</f>
        <v>0</v>
      </c>
      <c r="S526" s="160">
        <v>0</v>
      </c>
      <c r="T526" s="161">
        <f>S526*H526</f>
        <v>0</v>
      </c>
      <c r="U526" s="34"/>
      <c r="V526" s="34"/>
      <c r="W526" s="34"/>
      <c r="X526" s="34"/>
      <c r="Y526" s="34"/>
      <c r="Z526" s="34"/>
      <c r="AA526" s="34"/>
      <c r="AB526" s="34"/>
      <c r="AC526" s="34"/>
      <c r="AD526" s="34"/>
      <c r="AE526" s="34"/>
      <c r="AR526" s="162" t="s">
        <v>142</v>
      </c>
      <c r="AT526" s="162" t="s">
        <v>312</v>
      </c>
      <c r="AU526" s="162" t="s">
        <v>82</v>
      </c>
      <c r="AY526" s="17" t="s">
        <v>122</v>
      </c>
      <c r="BE526" s="163">
        <f>IF(N526="základní",J526,0)</f>
        <v>0</v>
      </c>
      <c r="BF526" s="163">
        <f>IF(N526="snížená",J526,0)</f>
        <v>0</v>
      </c>
      <c r="BG526" s="163">
        <f>IF(N526="zákl. přenesená",J526,0)</f>
        <v>0</v>
      </c>
      <c r="BH526" s="163">
        <f>IF(N526="sníž. přenesená",J526,0)</f>
        <v>0</v>
      </c>
      <c r="BI526" s="163">
        <f>IF(N526="nulová",J526,0)</f>
        <v>0</v>
      </c>
      <c r="BJ526" s="17" t="s">
        <v>80</v>
      </c>
      <c r="BK526" s="163">
        <f>ROUND(I526*H526,2)</f>
        <v>0</v>
      </c>
      <c r="BL526" s="17" t="s">
        <v>121</v>
      </c>
      <c r="BM526" s="162" t="s">
        <v>724</v>
      </c>
    </row>
    <row r="527" spans="1:65" s="2" customFormat="1" ht="11.25">
      <c r="A527" s="34"/>
      <c r="B527" s="35"/>
      <c r="C527" s="36"/>
      <c r="D527" s="164" t="s">
        <v>123</v>
      </c>
      <c r="E527" s="36"/>
      <c r="F527" s="165" t="s">
        <v>519</v>
      </c>
      <c r="G527" s="36"/>
      <c r="H527" s="36"/>
      <c r="I527" s="166"/>
      <c r="J527" s="36"/>
      <c r="K527" s="36"/>
      <c r="L527" s="39"/>
      <c r="M527" s="167"/>
      <c r="N527" s="168"/>
      <c r="O527" s="64"/>
      <c r="P527" s="64"/>
      <c r="Q527" s="64"/>
      <c r="R527" s="64"/>
      <c r="S527" s="64"/>
      <c r="T527" s="65"/>
      <c r="U527" s="34"/>
      <c r="V527" s="34"/>
      <c r="W527" s="34"/>
      <c r="X527" s="34"/>
      <c r="Y527" s="34"/>
      <c r="Z527" s="34"/>
      <c r="AA527" s="34"/>
      <c r="AB527" s="34"/>
      <c r="AC527" s="34"/>
      <c r="AD527" s="34"/>
      <c r="AE527" s="34"/>
      <c r="AT527" s="17" t="s">
        <v>123</v>
      </c>
      <c r="AU527" s="17" t="s">
        <v>82</v>
      </c>
    </row>
    <row r="528" spans="1:65" s="11" customFormat="1" ht="11.25">
      <c r="B528" s="169"/>
      <c r="C528" s="170"/>
      <c r="D528" s="164" t="s">
        <v>132</v>
      </c>
      <c r="E528" s="171" t="s">
        <v>19</v>
      </c>
      <c r="F528" s="172" t="s">
        <v>722</v>
      </c>
      <c r="G528" s="170"/>
      <c r="H528" s="173">
        <v>3</v>
      </c>
      <c r="I528" s="174"/>
      <c r="J528" s="170"/>
      <c r="K528" s="170"/>
      <c r="L528" s="175"/>
      <c r="M528" s="176"/>
      <c r="N528" s="177"/>
      <c r="O528" s="177"/>
      <c r="P528" s="177"/>
      <c r="Q528" s="177"/>
      <c r="R528" s="177"/>
      <c r="S528" s="177"/>
      <c r="T528" s="178"/>
      <c r="AT528" s="179" t="s">
        <v>132</v>
      </c>
      <c r="AU528" s="179" t="s">
        <v>82</v>
      </c>
      <c r="AV528" s="11" t="s">
        <v>82</v>
      </c>
      <c r="AW528" s="11" t="s">
        <v>33</v>
      </c>
      <c r="AX528" s="11" t="s">
        <v>72</v>
      </c>
      <c r="AY528" s="179" t="s">
        <v>122</v>
      </c>
    </row>
    <row r="529" spans="1:65" s="13" customFormat="1" ht="11.25">
      <c r="B529" s="190"/>
      <c r="C529" s="191"/>
      <c r="D529" s="164" t="s">
        <v>132</v>
      </c>
      <c r="E529" s="192" t="s">
        <v>19</v>
      </c>
      <c r="F529" s="193" t="s">
        <v>138</v>
      </c>
      <c r="G529" s="191"/>
      <c r="H529" s="194">
        <v>3</v>
      </c>
      <c r="I529" s="195"/>
      <c r="J529" s="191"/>
      <c r="K529" s="191"/>
      <c r="L529" s="196"/>
      <c r="M529" s="197"/>
      <c r="N529" s="198"/>
      <c r="O529" s="198"/>
      <c r="P529" s="198"/>
      <c r="Q529" s="198"/>
      <c r="R529" s="198"/>
      <c r="S529" s="198"/>
      <c r="T529" s="199"/>
      <c r="AT529" s="200" t="s">
        <v>132</v>
      </c>
      <c r="AU529" s="200" t="s">
        <v>82</v>
      </c>
      <c r="AV529" s="13" t="s">
        <v>121</v>
      </c>
      <c r="AW529" s="13" t="s">
        <v>33</v>
      </c>
      <c r="AX529" s="13" t="s">
        <v>80</v>
      </c>
      <c r="AY529" s="200" t="s">
        <v>122</v>
      </c>
    </row>
    <row r="530" spans="1:65" s="2" customFormat="1" ht="24.2" customHeight="1">
      <c r="A530" s="34"/>
      <c r="B530" s="35"/>
      <c r="C530" s="201" t="s">
        <v>564</v>
      </c>
      <c r="D530" s="201" t="s">
        <v>312</v>
      </c>
      <c r="E530" s="202" t="s">
        <v>520</v>
      </c>
      <c r="F530" s="203" t="s">
        <v>521</v>
      </c>
      <c r="G530" s="204" t="s">
        <v>141</v>
      </c>
      <c r="H530" s="205">
        <v>2.5</v>
      </c>
      <c r="I530" s="206"/>
      <c r="J530" s="207">
        <f>ROUND(I530*H530,2)</f>
        <v>0</v>
      </c>
      <c r="K530" s="203" t="s">
        <v>120</v>
      </c>
      <c r="L530" s="208"/>
      <c r="M530" s="209" t="s">
        <v>19</v>
      </c>
      <c r="N530" s="210" t="s">
        <v>43</v>
      </c>
      <c r="O530" s="64"/>
      <c r="P530" s="160">
        <f>O530*H530</f>
        <v>0</v>
      </c>
      <c r="Q530" s="160">
        <v>0</v>
      </c>
      <c r="R530" s="160">
        <f>Q530*H530</f>
        <v>0</v>
      </c>
      <c r="S530" s="160">
        <v>0</v>
      </c>
      <c r="T530" s="161">
        <f>S530*H530</f>
        <v>0</v>
      </c>
      <c r="U530" s="34"/>
      <c r="V530" s="34"/>
      <c r="W530" s="34"/>
      <c r="X530" s="34"/>
      <c r="Y530" s="34"/>
      <c r="Z530" s="34"/>
      <c r="AA530" s="34"/>
      <c r="AB530" s="34"/>
      <c r="AC530" s="34"/>
      <c r="AD530" s="34"/>
      <c r="AE530" s="34"/>
      <c r="AR530" s="162" t="s">
        <v>142</v>
      </c>
      <c r="AT530" s="162" t="s">
        <v>312</v>
      </c>
      <c r="AU530" s="162" t="s">
        <v>82</v>
      </c>
      <c r="AY530" s="17" t="s">
        <v>122</v>
      </c>
      <c r="BE530" s="163">
        <f>IF(N530="základní",J530,0)</f>
        <v>0</v>
      </c>
      <c r="BF530" s="163">
        <f>IF(N530="snížená",J530,0)</f>
        <v>0</v>
      </c>
      <c r="BG530" s="163">
        <f>IF(N530="zákl. přenesená",J530,0)</f>
        <v>0</v>
      </c>
      <c r="BH530" s="163">
        <f>IF(N530="sníž. přenesená",J530,0)</f>
        <v>0</v>
      </c>
      <c r="BI530" s="163">
        <f>IF(N530="nulová",J530,0)</f>
        <v>0</v>
      </c>
      <c r="BJ530" s="17" t="s">
        <v>80</v>
      </c>
      <c r="BK530" s="163">
        <f>ROUND(I530*H530,2)</f>
        <v>0</v>
      </c>
      <c r="BL530" s="17" t="s">
        <v>121</v>
      </c>
      <c r="BM530" s="162" t="s">
        <v>725</v>
      </c>
    </row>
    <row r="531" spans="1:65" s="2" customFormat="1" ht="11.25">
      <c r="A531" s="34"/>
      <c r="B531" s="35"/>
      <c r="C531" s="36"/>
      <c r="D531" s="164" t="s">
        <v>123</v>
      </c>
      <c r="E531" s="36"/>
      <c r="F531" s="165" t="s">
        <v>521</v>
      </c>
      <c r="G531" s="36"/>
      <c r="H531" s="36"/>
      <c r="I531" s="166"/>
      <c r="J531" s="36"/>
      <c r="K531" s="36"/>
      <c r="L531" s="39"/>
      <c r="M531" s="167"/>
      <c r="N531" s="168"/>
      <c r="O531" s="64"/>
      <c r="P531" s="64"/>
      <c r="Q531" s="64"/>
      <c r="R531" s="64"/>
      <c r="S531" s="64"/>
      <c r="T531" s="65"/>
      <c r="U531" s="34"/>
      <c r="V531" s="34"/>
      <c r="W531" s="34"/>
      <c r="X531" s="34"/>
      <c r="Y531" s="34"/>
      <c r="Z531" s="34"/>
      <c r="AA531" s="34"/>
      <c r="AB531" s="34"/>
      <c r="AC531" s="34"/>
      <c r="AD531" s="34"/>
      <c r="AE531" s="34"/>
      <c r="AT531" s="17" t="s">
        <v>123</v>
      </c>
      <c r="AU531" s="17" t="s">
        <v>82</v>
      </c>
    </row>
    <row r="532" spans="1:65" s="11" customFormat="1" ht="11.25">
      <c r="B532" s="169"/>
      <c r="C532" s="170"/>
      <c r="D532" s="164" t="s">
        <v>132</v>
      </c>
      <c r="E532" s="171" t="s">
        <v>19</v>
      </c>
      <c r="F532" s="172" t="s">
        <v>726</v>
      </c>
      <c r="G532" s="170"/>
      <c r="H532" s="173">
        <v>2.5</v>
      </c>
      <c r="I532" s="174"/>
      <c r="J532" s="170"/>
      <c r="K532" s="170"/>
      <c r="L532" s="175"/>
      <c r="M532" s="176"/>
      <c r="N532" s="177"/>
      <c r="O532" s="177"/>
      <c r="P532" s="177"/>
      <c r="Q532" s="177"/>
      <c r="R532" s="177"/>
      <c r="S532" s="177"/>
      <c r="T532" s="178"/>
      <c r="AT532" s="179" t="s">
        <v>132</v>
      </c>
      <c r="AU532" s="179" t="s">
        <v>82</v>
      </c>
      <c r="AV532" s="11" t="s">
        <v>82</v>
      </c>
      <c r="AW532" s="11" t="s">
        <v>33</v>
      </c>
      <c r="AX532" s="11" t="s">
        <v>72</v>
      </c>
      <c r="AY532" s="179" t="s">
        <v>122</v>
      </c>
    </row>
    <row r="533" spans="1:65" s="13" customFormat="1" ht="11.25">
      <c r="B533" s="190"/>
      <c r="C533" s="191"/>
      <c r="D533" s="164" t="s">
        <v>132</v>
      </c>
      <c r="E533" s="192" t="s">
        <v>19</v>
      </c>
      <c r="F533" s="193" t="s">
        <v>138</v>
      </c>
      <c r="G533" s="191"/>
      <c r="H533" s="194">
        <v>2.5</v>
      </c>
      <c r="I533" s="195"/>
      <c r="J533" s="191"/>
      <c r="K533" s="191"/>
      <c r="L533" s="196"/>
      <c r="M533" s="197"/>
      <c r="N533" s="198"/>
      <c r="O533" s="198"/>
      <c r="P533" s="198"/>
      <c r="Q533" s="198"/>
      <c r="R533" s="198"/>
      <c r="S533" s="198"/>
      <c r="T533" s="199"/>
      <c r="AT533" s="200" t="s">
        <v>132</v>
      </c>
      <c r="AU533" s="200" t="s">
        <v>82</v>
      </c>
      <c r="AV533" s="13" t="s">
        <v>121</v>
      </c>
      <c r="AW533" s="13" t="s">
        <v>33</v>
      </c>
      <c r="AX533" s="13" t="s">
        <v>80</v>
      </c>
      <c r="AY533" s="200" t="s">
        <v>122</v>
      </c>
    </row>
    <row r="534" spans="1:65" s="2" customFormat="1" ht="55.5" customHeight="1">
      <c r="A534" s="34"/>
      <c r="B534" s="35"/>
      <c r="C534" s="151" t="s">
        <v>727</v>
      </c>
      <c r="D534" s="151" t="s">
        <v>116</v>
      </c>
      <c r="E534" s="152" t="s">
        <v>151</v>
      </c>
      <c r="F534" s="153" t="s">
        <v>152</v>
      </c>
      <c r="G534" s="154" t="s">
        <v>141</v>
      </c>
      <c r="H534" s="155">
        <v>8.5</v>
      </c>
      <c r="I534" s="156"/>
      <c r="J534" s="157">
        <f>ROUND(I534*H534,2)</f>
        <v>0</v>
      </c>
      <c r="K534" s="153" t="s">
        <v>120</v>
      </c>
      <c r="L534" s="39"/>
      <c r="M534" s="158" t="s">
        <v>19</v>
      </c>
      <c r="N534" s="159" t="s">
        <v>43</v>
      </c>
      <c r="O534" s="64"/>
      <c r="P534" s="160">
        <f>O534*H534</f>
        <v>0</v>
      </c>
      <c r="Q534" s="160">
        <v>0</v>
      </c>
      <c r="R534" s="160">
        <f>Q534*H534</f>
        <v>0</v>
      </c>
      <c r="S534" s="160">
        <v>0</v>
      </c>
      <c r="T534" s="161">
        <f>S534*H534</f>
        <v>0</v>
      </c>
      <c r="U534" s="34"/>
      <c r="V534" s="34"/>
      <c r="W534" s="34"/>
      <c r="X534" s="34"/>
      <c r="Y534" s="34"/>
      <c r="Z534" s="34"/>
      <c r="AA534" s="34"/>
      <c r="AB534" s="34"/>
      <c r="AC534" s="34"/>
      <c r="AD534" s="34"/>
      <c r="AE534" s="34"/>
      <c r="AR534" s="162" t="s">
        <v>121</v>
      </c>
      <c r="AT534" s="162" t="s">
        <v>116</v>
      </c>
      <c r="AU534" s="162" t="s">
        <v>82</v>
      </c>
      <c r="AY534" s="17" t="s">
        <v>122</v>
      </c>
      <c r="BE534" s="163">
        <f>IF(N534="základní",J534,0)</f>
        <v>0</v>
      </c>
      <c r="BF534" s="163">
        <f>IF(N534="snížená",J534,0)</f>
        <v>0</v>
      </c>
      <c r="BG534" s="163">
        <f>IF(N534="zákl. přenesená",J534,0)</f>
        <v>0</v>
      </c>
      <c r="BH534" s="163">
        <f>IF(N534="sníž. přenesená",J534,0)</f>
        <v>0</v>
      </c>
      <c r="BI534" s="163">
        <f>IF(N534="nulová",J534,0)</f>
        <v>0</v>
      </c>
      <c r="BJ534" s="17" t="s">
        <v>80</v>
      </c>
      <c r="BK534" s="163">
        <f>ROUND(I534*H534,2)</f>
        <v>0</v>
      </c>
      <c r="BL534" s="17" t="s">
        <v>121</v>
      </c>
      <c r="BM534" s="162" t="s">
        <v>728</v>
      </c>
    </row>
    <row r="535" spans="1:65" s="2" customFormat="1" ht="29.25">
      <c r="A535" s="34"/>
      <c r="B535" s="35"/>
      <c r="C535" s="36"/>
      <c r="D535" s="164" t="s">
        <v>123</v>
      </c>
      <c r="E535" s="36"/>
      <c r="F535" s="165" t="s">
        <v>152</v>
      </c>
      <c r="G535" s="36"/>
      <c r="H535" s="36"/>
      <c r="I535" s="166"/>
      <c r="J535" s="36"/>
      <c r="K535" s="36"/>
      <c r="L535" s="39"/>
      <c r="M535" s="167"/>
      <c r="N535" s="168"/>
      <c r="O535" s="64"/>
      <c r="P535" s="64"/>
      <c r="Q535" s="64"/>
      <c r="R535" s="64"/>
      <c r="S535" s="64"/>
      <c r="T535" s="65"/>
      <c r="U535" s="34"/>
      <c r="V535" s="34"/>
      <c r="W535" s="34"/>
      <c r="X535" s="34"/>
      <c r="Y535" s="34"/>
      <c r="Z535" s="34"/>
      <c r="AA535" s="34"/>
      <c r="AB535" s="34"/>
      <c r="AC535" s="34"/>
      <c r="AD535" s="34"/>
      <c r="AE535" s="34"/>
      <c r="AT535" s="17" t="s">
        <v>123</v>
      </c>
      <c r="AU535" s="17" t="s">
        <v>82</v>
      </c>
    </row>
    <row r="536" spans="1:65" s="11" customFormat="1" ht="11.25">
      <c r="B536" s="169"/>
      <c r="C536" s="170"/>
      <c r="D536" s="164" t="s">
        <v>132</v>
      </c>
      <c r="E536" s="171" t="s">
        <v>19</v>
      </c>
      <c r="F536" s="172" t="s">
        <v>729</v>
      </c>
      <c r="G536" s="170"/>
      <c r="H536" s="173">
        <v>8.5</v>
      </c>
      <c r="I536" s="174"/>
      <c r="J536" s="170"/>
      <c r="K536" s="170"/>
      <c r="L536" s="175"/>
      <c r="M536" s="176"/>
      <c r="N536" s="177"/>
      <c r="O536" s="177"/>
      <c r="P536" s="177"/>
      <c r="Q536" s="177"/>
      <c r="R536" s="177"/>
      <c r="S536" s="177"/>
      <c r="T536" s="178"/>
      <c r="AT536" s="179" t="s">
        <v>132</v>
      </c>
      <c r="AU536" s="179" t="s">
        <v>82</v>
      </c>
      <c r="AV536" s="11" t="s">
        <v>82</v>
      </c>
      <c r="AW536" s="11" t="s">
        <v>33</v>
      </c>
      <c r="AX536" s="11" t="s">
        <v>72</v>
      </c>
      <c r="AY536" s="179" t="s">
        <v>122</v>
      </c>
    </row>
    <row r="537" spans="1:65" s="13" customFormat="1" ht="11.25">
      <c r="B537" s="190"/>
      <c r="C537" s="191"/>
      <c r="D537" s="164" t="s">
        <v>132</v>
      </c>
      <c r="E537" s="192" t="s">
        <v>19</v>
      </c>
      <c r="F537" s="193" t="s">
        <v>138</v>
      </c>
      <c r="G537" s="191"/>
      <c r="H537" s="194">
        <v>8.5</v>
      </c>
      <c r="I537" s="195"/>
      <c r="J537" s="191"/>
      <c r="K537" s="191"/>
      <c r="L537" s="196"/>
      <c r="M537" s="197"/>
      <c r="N537" s="198"/>
      <c r="O537" s="198"/>
      <c r="P537" s="198"/>
      <c r="Q537" s="198"/>
      <c r="R537" s="198"/>
      <c r="S537" s="198"/>
      <c r="T537" s="199"/>
      <c r="AT537" s="200" t="s">
        <v>132</v>
      </c>
      <c r="AU537" s="200" t="s">
        <v>82</v>
      </c>
      <c r="AV537" s="13" t="s">
        <v>121</v>
      </c>
      <c r="AW537" s="13" t="s">
        <v>33</v>
      </c>
      <c r="AX537" s="13" t="s">
        <v>80</v>
      </c>
      <c r="AY537" s="200" t="s">
        <v>122</v>
      </c>
    </row>
    <row r="538" spans="1:65" s="2" customFormat="1" ht="24.2" customHeight="1">
      <c r="A538" s="34"/>
      <c r="B538" s="35"/>
      <c r="C538" s="151" t="s">
        <v>566</v>
      </c>
      <c r="D538" s="151" t="s">
        <v>116</v>
      </c>
      <c r="E538" s="152" t="s">
        <v>526</v>
      </c>
      <c r="F538" s="153" t="s">
        <v>527</v>
      </c>
      <c r="G538" s="154" t="s">
        <v>175</v>
      </c>
      <c r="H538" s="155">
        <v>20</v>
      </c>
      <c r="I538" s="156"/>
      <c r="J538" s="157">
        <f>ROUND(I538*H538,2)</f>
        <v>0</v>
      </c>
      <c r="K538" s="153" t="s">
        <v>19</v>
      </c>
      <c r="L538" s="39"/>
      <c r="M538" s="158" t="s">
        <v>19</v>
      </c>
      <c r="N538" s="159" t="s">
        <v>43</v>
      </c>
      <c r="O538" s="64"/>
      <c r="P538" s="160">
        <f>O538*H538</f>
        <v>0</v>
      </c>
      <c r="Q538" s="160">
        <v>0</v>
      </c>
      <c r="R538" s="160">
        <f>Q538*H538</f>
        <v>0</v>
      </c>
      <c r="S538" s="160">
        <v>0</v>
      </c>
      <c r="T538" s="161">
        <f>S538*H538</f>
        <v>0</v>
      </c>
      <c r="U538" s="34"/>
      <c r="V538" s="34"/>
      <c r="W538" s="34"/>
      <c r="X538" s="34"/>
      <c r="Y538" s="34"/>
      <c r="Z538" s="34"/>
      <c r="AA538" s="34"/>
      <c r="AB538" s="34"/>
      <c r="AC538" s="34"/>
      <c r="AD538" s="34"/>
      <c r="AE538" s="34"/>
      <c r="AR538" s="162" t="s">
        <v>121</v>
      </c>
      <c r="AT538" s="162" t="s">
        <v>116</v>
      </c>
      <c r="AU538" s="162" t="s">
        <v>82</v>
      </c>
      <c r="AY538" s="17" t="s">
        <v>122</v>
      </c>
      <c r="BE538" s="163">
        <f>IF(N538="základní",J538,0)</f>
        <v>0</v>
      </c>
      <c r="BF538" s="163">
        <f>IF(N538="snížená",J538,0)</f>
        <v>0</v>
      </c>
      <c r="BG538" s="163">
        <f>IF(N538="zákl. přenesená",J538,0)</f>
        <v>0</v>
      </c>
      <c r="BH538" s="163">
        <f>IF(N538="sníž. přenesená",J538,0)</f>
        <v>0</v>
      </c>
      <c r="BI538" s="163">
        <f>IF(N538="nulová",J538,0)</f>
        <v>0</v>
      </c>
      <c r="BJ538" s="17" t="s">
        <v>80</v>
      </c>
      <c r="BK538" s="163">
        <f>ROUND(I538*H538,2)</f>
        <v>0</v>
      </c>
      <c r="BL538" s="17" t="s">
        <v>121</v>
      </c>
      <c r="BM538" s="162" t="s">
        <v>730</v>
      </c>
    </row>
    <row r="539" spans="1:65" s="2" customFormat="1" ht="19.5">
      <c r="A539" s="34"/>
      <c r="B539" s="35"/>
      <c r="C539" s="36"/>
      <c r="D539" s="164" t="s">
        <v>123</v>
      </c>
      <c r="E539" s="36"/>
      <c r="F539" s="165" t="s">
        <v>527</v>
      </c>
      <c r="G539" s="36"/>
      <c r="H539" s="36"/>
      <c r="I539" s="166"/>
      <c r="J539" s="36"/>
      <c r="K539" s="36"/>
      <c r="L539" s="39"/>
      <c r="M539" s="167"/>
      <c r="N539" s="168"/>
      <c r="O539" s="64"/>
      <c r="P539" s="64"/>
      <c r="Q539" s="64"/>
      <c r="R539" s="64"/>
      <c r="S539" s="64"/>
      <c r="T539" s="65"/>
      <c r="U539" s="34"/>
      <c r="V539" s="34"/>
      <c r="W539" s="34"/>
      <c r="X539" s="34"/>
      <c r="Y539" s="34"/>
      <c r="Z539" s="34"/>
      <c r="AA539" s="34"/>
      <c r="AB539" s="34"/>
      <c r="AC539" s="34"/>
      <c r="AD539" s="34"/>
      <c r="AE539" s="34"/>
      <c r="AT539" s="17" t="s">
        <v>123</v>
      </c>
      <c r="AU539" s="17" t="s">
        <v>82</v>
      </c>
    </row>
    <row r="540" spans="1:65" s="11" customFormat="1" ht="11.25">
      <c r="B540" s="169"/>
      <c r="C540" s="170"/>
      <c r="D540" s="164" t="s">
        <v>132</v>
      </c>
      <c r="E540" s="171" t="s">
        <v>19</v>
      </c>
      <c r="F540" s="172" t="s">
        <v>731</v>
      </c>
      <c r="G540" s="170"/>
      <c r="H540" s="173">
        <v>20</v>
      </c>
      <c r="I540" s="174"/>
      <c r="J540" s="170"/>
      <c r="K540" s="170"/>
      <c r="L540" s="175"/>
      <c r="M540" s="176"/>
      <c r="N540" s="177"/>
      <c r="O540" s="177"/>
      <c r="P540" s="177"/>
      <c r="Q540" s="177"/>
      <c r="R540" s="177"/>
      <c r="S540" s="177"/>
      <c r="T540" s="178"/>
      <c r="AT540" s="179" t="s">
        <v>132</v>
      </c>
      <c r="AU540" s="179" t="s">
        <v>82</v>
      </c>
      <c r="AV540" s="11" t="s">
        <v>82</v>
      </c>
      <c r="AW540" s="11" t="s">
        <v>33</v>
      </c>
      <c r="AX540" s="11" t="s">
        <v>72</v>
      </c>
      <c r="AY540" s="179" t="s">
        <v>122</v>
      </c>
    </row>
    <row r="541" spans="1:65" s="13" customFormat="1" ht="11.25">
      <c r="B541" s="190"/>
      <c r="C541" s="191"/>
      <c r="D541" s="164" t="s">
        <v>132</v>
      </c>
      <c r="E541" s="192" t="s">
        <v>19</v>
      </c>
      <c r="F541" s="193" t="s">
        <v>138</v>
      </c>
      <c r="G541" s="191"/>
      <c r="H541" s="194">
        <v>20</v>
      </c>
      <c r="I541" s="195"/>
      <c r="J541" s="191"/>
      <c r="K541" s="191"/>
      <c r="L541" s="196"/>
      <c r="M541" s="197"/>
      <c r="N541" s="198"/>
      <c r="O541" s="198"/>
      <c r="P541" s="198"/>
      <c r="Q541" s="198"/>
      <c r="R541" s="198"/>
      <c r="S541" s="198"/>
      <c r="T541" s="199"/>
      <c r="AT541" s="200" t="s">
        <v>132</v>
      </c>
      <c r="AU541" s="200" t="s">
        <v>82</v>
      </c>
      <c r="AV541" s="13" t="s">
        <v>121</v>
      </c>
      <c r="AW541" s="13" t="s">
        <v>33</v>
      </c>
      <c r="AX541" s="13" t="s">
        <v>80</v>
      </c>
      <c r="AY541" s="200" t="s">
        <v>122</v>
      </c>
    </row>
    <row r="542" spans="1:65" s="2" customFormat="1" ht="24.2" customHeight="1">
      <c r="A542" s="34"/>
      <c r="B542" s="35"/>
      <c r="C542" s="151" t="s">
        <v>732</v>
      </c>
      <c r="D542" s="151" t="s">
        <v>116</v>
      </c>
      <c r="E542" s="152" t="s">
        <v>529</v>
      </c>
      <c r="F542" s="153" t="s">
        <v>530</v>
      </c>
      <c r="G542" s="154" t="s">
        <v>175</v>
      </c>
      <c r="H542" s="155">
        <v>20</v>
      </c>
      <c r="I542" s="156"/>
      <c r="J542" s="157">
        <f>ROUND(I542*H542,2)</f>
        <v>0</v>
      </c>
      <c r="K542" s="153" t="s">
        <v>19</v>
      </c>
      <c r="L542" s="39"/>
      <c r="M542" s="158" t="s">
        <v>19</v>
      </c>
      <c r="N542" s="159" t="s">
        <v>43</v>
      </c>
      <c r="O542" s="64"/>
      <c r="P542" s="160">
        <f>O542*H542</f>
        <v>0</v>
      </c>
      <c r="Q542" s="160">
        <v>0</v>
      </c>
      <c r="R542" s="160">
        <f>Q542*H542</f>
        <v>0</v>
      </c>
      <c r="S542" s="160">
        <v>0</v>
      </c>
      <c r="T542" s="161">
        <f>S542*H542</f>
        <v>0</v>
      </c>
      <c r="U542" s="34"/>
      <c r="V542" s="34"/>
      <c r="W542" s="34"/>
      <c r="X542" s="34"/>
      <c r="Y542" s="34"/>
      <c r="Z542" s="34"/>
      <c r="AA542" s="34"/>
      <c r="AB542" s="34"/>
      <c r="AC542" s="34"/>
      <c r="AD542" s="34"/>
      <c r="AE542" s="34"/>
      <c r="AR542" s="162" t="s">
        <v>121</v>
      </c>
      <c r="AT542" s="162" t="s">
        <v>116</v>
      </c>
      <c r="AU542" s="162" t="s">
        <v>82</v>
      </c>
      <c r="AY542" s="17" t="s">
        <v>122</v>
      </c>
      <c r="BE542" s="163">
        <f>IF(N542="základní",J542,0)</f>
        <v>0</v>
      </c>
      <c r="BF542" s="163">
        <f>IF(N542="snížená",J542,0)</f>
        <v>0</v>
      </c>
      <c r="BG542" s="163">
        <f>IF(N542="zákl. přenesená",J542,0)</f>
        <v>0</v>
      </c>
      <c r="BH542" s="163">
        <f>IF(N542="sníž. přenesená",J542,0)</f>
        <v>0</v>
      </c>
      <c r="BI542" s="163">
        <f>IF(N542="nulová",J542,0)</f>
        <v>0</v>
      </c>
      <c r="BJ542" s="17" t="s">
        <v>80</v>
      </c>
      <c r="BK542" s="163">
        <f>ROUND(I542*H542,2)</f>
        <v>0</v>
      </c>
      <c r="BL542" s="17" t="s">
        <v>121</v>
      </c>
      <c r="BM542" s="162" t="s">
        <v>733</v>
      </c>
    </row>
    <row r="543" spans="1:65" s="2" customFormat="1" ht="19.5">
      <c r="A543" s="34"/>
      <c r="B543" s="35"/>
      <c r="C543" s="36"/>
      <c r="D543" s="164" t="s">
        <v>123</v>
      </c>
      <c r="E543" s="36"/>
      <c r="F543" s="165" t="s">
        <v>530</v>
      </c>
      <c r="G543" s="36"/>
      <c r="H543" s="36"/>
      <c r="I543" s="166"/>
      <c r="J543" s="36"/>
      <c r="K543" s="36"/>
      <c r="L543" s="39"/>
      <c r="M543" s="167"/>
      <c r="N543" s="168"/>
      <c r="O543" s="64"/>
      <c r="P543" s="64"/>
      <c r="Q543" s="64"/>
      <c r="R543" s="64"/>
      <c r="S543" s="64"/>
      <c r="T543" s="65"/>
      <c r="U543" s="34"/>
      <c r="V543" s="34"/>
      <c r="W543" s="34"/>
      <c r="X543" s="34"/>
      <c r="Y543" s="34"/>
      <c r="Z543" s="34"/>
      <c r="AA543" s="34"/>
      <c r="AB543" s="34"/>
      <c r="AC543" s="34"/>
      <c r="AD543" s="34"/>
      <c r="AE543" s="34"/>
      <c r="AT543" s="17" t="s">
        <v>123</v>
      </c>
      <c r="AU543" s="17" t="s">
        <v>82</v>
      </c>
    </row>
    <row r="544" spans="1:65" s="11" customFormat="1" ht="11.25">
      <c r="B544" s="169"/>
      <c r="C544" s="170"/>
      <c r="D544" s="164" t="s">
        <v>132</v>
      </c>
      <c r="E544" s="171" t="s">
        <v>19</v>
      </c>
      <c r="F544" s="172" t="s">
        <v>731</v>
      </c>
      <c r="G544" s="170"/>
      <c r="H544" s="173">
        <v>20</v>
      </c>
      <c r="I544" s="174"/>
      <c r="J544" s="170"/>
      <c r="K544" s="170"/>
      <c r="L544" s="175"/>
      <c r="M544" s="176"/>
      <c r="N544" s="177"/>
      <c r="O544" s="177"/>
      <c r="P544" s="177"/>
      <c r="Q544" s="177"/>
      <c r="R544" s="177"/>
      <c r="S544" s="177"/>
      <c r="T544" s="178"/>
      <c r="AT544" s="179" t="s">
        <v>132</v>
      </c>
      <c r="AU544" s="179" t="s">
        <v>82</v>
      </c>
      <c r="AV544" s="11" t="s">
        <v>82</v>
      </c>
      <c r="AW544" s="11" t="s">
        <v>33</v>
      </c>
      <c r="AX544" s="11" t="s">
        <v>72</v>
      </c>
      <c r="AY544" s="179" t="s">
        <v>122</v>
      </c>
    </row>
    <row r="545" spans="1:65" s="13" customFormat="1" ht="11.25">
      <c r="B545" s="190"/>
      <c r="C545" s="191"/>
      <c r="D545" s="164" t="s">
        <v>132</v>
      </c>
      <c r="E545" s="192" t="s">
        <v>19</v>
      </c>
      <c r="F545" s="193" t="s">
        <v>138</v>
      </c>
      <c r="G545" s="191"/>
      <c r="H545" s="194">
        <v>20</v>
      </c>
      <c r="I545" s="195"/>
      <c r="J545" s="191"/>
      <c r="K545" s="191"/>
      <c r="L545" s="196"/>
      <c r="M545" s="197"/>
      <c r="N545" s="198"/>
      <c r="O545" s="198"/>
      <c r="P545" s="198"/>
      <c r="Q545" s="198"/>
      <c r="R545" s="198"/>
      <c r="S545" s="198"/>
      <c r="T545" s="199"/>
      <c r="AT545" s="200" t="s">
        <v>132</v>
      </c>
      <c r="AU545" s="200" t="s">
        <v>82</v>
      </c>
      <c r="AV545" s="13" t="s">
        <v>121</v>
      </c>
      <c r="AW545" s="13" t="s">
        <v>33</v>
      </c>
      <c r="AX545" s="13" t="s">
        <v>80</v>
      </c>
      <c r="AY545" s="200" t="s">
        <v>122</v>
      </c>
    </row>
    <row r="546" spans="1:65" s="14" customFormat="1" ht="22.9" customHeight="1">
      <c r="B546" s="211"/>
      <c r="C546" s="212"/>
      <c r="D546" s="213" t="s">
        <v>71</v>
      </c>
      <c r="E546" s="235" t="s">
        <v>734</v>
      </c>
      <c r="F546" s="235" t="s">
        <v>735</v>
      </c>
      <c r="G546" s="212"/>
      <c r="H546" s="212"/>
      <c r="I546" s="215"/>
      <c r="J546" s="236">
        <f>BK546</f>
        <v>0</v>
      </c>
      <c r="K546" s="212"/>
      <c r="L546" s="217"/>
      <c r="M546" s="218"/>
      <c r="N546" s="219"/>
      <c r="O546" s="219"/>
      <c r="P546" s="220">
        <f>SUM(P547:P600)</f>
        <v>0</v>
      </c>
      <c r="Q546" s="219"/>
      <c r="R546" s="220">
        <f>SUM(R547:R600)</f>
        <v>0</v>
      </c>
      <c r="S546" s="219"/>
      <c r="T546" s="221">
        <f>SUM(T547:T600)</f>
        <v>0</v>
      </c>
      <c r="AR546" s="222" t="s">
        <v>80</v>
      </c>
      <c r="AT546" s="223" t="s">
        <v>71</v>
      </c>
      <c r="AU546" s="223" t="s">
        <v>80</v>
      </c>
      <c r="AY546" s="222" t="s">
        <v>122</v>
      </c>
      <c r="BK546" s="224">
        <f>SUM(BK547:BK600)</f>
        <v>0</v>
      </c>
    </row>
    <row r="547" spans="1:65" s="2" customFormat="1" ht="24.2" customHeight="1">
      <c r="A547" s="34"/>
      <c r="B547" s="35"/>
      <c r="C547" s="151" t="s">
        <v>567</v>
      </c>
      <c r="D547" s="151" t="s">
        <v>116</v>
      </c>
      <c r="E547" s="152" t="s">
        <v>533</v>
      </c>
      <c r="F547" s="153" t="s">
        <v>534</v>
      </c>
      <c r="G547" s="154" t="s">
        <v>220</v>
      </c>
      <c r="H547" s="155">
        <v>3</v>
      </c>
      <c r="I547" s="156"/>
      <c r="J547" s="157">
        <f>ROUND(I547*H547,2)</f>
        <v>0</v>
      </c>
      <c r="K547" s="153" t="s">
        <v>120</v>
      </c>
      <c r="L547" s="39"/>
      <c r="M547" s="158" t="s">
        <v>19</v>
      </c>
      <c r="N547" s="159" t="s">
        <v>43</v>
      </c>
      <c r="O547" s="64"/>
      <c r="P547" s="160">
        <f>O547*H547</f>
        <v>0</v>
      </c>
      <c r="Q547" s="160">
        <v>0</v>
      </c>
      <c r="R547" s="160">
        <f>Q547*H547</f>
        <v>0</v>
      </c>
      <c r="S547" s="160">
        <v>0</v>
      </c>
      <c r="T547" s="161">
        <f>S547*H547</f>
        <v>0</v>
      </c>
      <c r="U547" s="34"/>
      <c r="V547" s="34"/>
      <c r="W547" s="34"/>
      <c r="X547" s="34"/>
      <c r="Y547" s="34"/>
      <c r="Z547" s="34"/>
      <c r="AA547" s="34"/>
      <c r="AB547" s="34"/>
      <c r="AC547" s="34"/>
      <c r="AD547" s="34"/>
      <c r="AE547" s="34"/>
      <c r="AR547" s="162" t="s">
        <v>121</v>
      </c>
      <c r="AT547" s="162" t="s">
        <v>116</v>
      </c>
      <c r="AU547" s="162" t="s">
        <v>82</v>
      </c>
      <c r="AY547" s="17" t="s">
        <v>122</v>
      </c>
      <c r="BE547" s="163">
        <f>IF(N547="základní",J547,0)</f>
        <v>0</v>
      </c>
      <c r="BF547" s="163">
        <f>IF(N547="snížená",J547,0)</f>
        <v>0</v>
      </c>
      <c r="BG547" s="163">
        <f>IF(N547="zákl. přenesená",J547,0)</f>
        <v>0</v>
      </c>
      <c r="BH547" s="163">
        <f>IF(N547="sníž. přenesená",J547,0)</f>
        <v>0</v>
      </c>
      <c r="BI547" s="163">
        <f>IF(N547="nulová",J547,0)</f>
        <v>0</v>
      </c>
      <c r="BJ547" s="17" t="s">
        <v>80</v>
      </c>
      <c r="BK547" s="163">
        <f>ROUND(I547*H547,2)</f>
        <v>0</v>
      </c>
      <c r="BL547" s="17" t="s">
        <v>121</v>
      </c>
      <c r="BM547" s="162" t="s">
        <v>736</v>
      </c>
    </row>
    <row r="548" spans="1:65" s="2" customFormat="1" ht="19.5">
      <c r="A548" s="34"/>
      <c r="B548" s="35"/>
      <c r="C548" s="36"/>
      <c r="D548" s="164" t="s">
        <v>123</v>
      </c>
      <c r="E548" s="36"/>
      <c r="F548" s="165" t="s">
        <v>534</v>
      </c>
      <c r="G548" s="36"/>
      <c r="H548" s="36"/>
      <c r="I548" s="166"/>
      <c r="J548" s="36"/>
      <c r="K548" s="36"/>
      <c r="L548" s="39"/>
      <c r="M548" s="167"/>
      <c r="N548" s="168"/>
      <c r="O548" s="64"/>
      <c r="P548" s="64"/>
      <c r="Q548" s="64"/>
      <c r="R548" s="64"/>
      <c r="S548" s="64"/>
      <c r="T548" s="65"/>
      <c r="U548" s="34"/>
      <c r="V548" s="34"/>
      <c r="W548" s="34"/>
      <c r="X548" s="34"/>
      <c r="Y548" s="34"/>
      <c r="Z548" s="34"/>
      <c r="AA548" s="34"/>
      <c r="AB548" s="34"/>
      <c r="AC548" s="34"/>
      <c r="AD548" s="34"/>
      <c r="AE548" s="34"/>
      <c r="AT548" s="17" t="s">
        <v>123</v>
      </c>
      <c r="AU548" s="17" t="s">
        <v>82</v>
      </c>
    </row>
    <row r="549" spans="1:65" s="11" customFormat="1" ht="11.25">
      <c r="B549" s="169"/>
      <c r="C549" s="170"/>
      <c r="D549" s="164" t="s">
        <v>132</v>
      </c>
      <c r="E549" s="171" t="s">
        <v>19</v>
      </c>
      <c r="F549" s="172" t="s">
        <v>737</v>
      </c>
      <c r="G549" s="170"/>
      <c r="H549" s="173">
        <v>3</v>
      </c>
      <c r="I549" s="174"/>
      <c r="J549" s="170"/>
      <c r="K549" s="170"/>
      <c r="L549" s="175"/>
      <c r="M549" s="176"/>
      <c r="N549" s="177"/>
      <c r="O549" s="177"/>
      <c r="P549" s="177"/>
      <c r="Q549" s="177"/>
      <c r="R549" s="177"/>
      <c r="S549" s="177"/>
      <c r="T549" s="178"/>
      <c r="AT549" s="179" t="s">
        <v>132</v>
      </c>
      <c r="AU549" s="179" t="s">
        <v>82</v>
      </c>
      <c r="AV549" s="11" t="s">
        <v>82</v>
      </c>
      <c r="AW549" s="11" t="s">
        <v>33</v>
      </c>
      <c r="AX549" s="11" t="s">
        <v>72</v>
      </c>
      <c r="AY549" s="179" t="s">
        <v>122</v>
      </c>
    </row>
    <row r="550" spans="1:65" s="13" customFormat="1" ht="11.25">
      <c r="B550" s="190"/>
      <c r="C550" s="191"/>
      <c r="D550" s="164" t="s">
        <v>132</v>
      </c>
      <c r="E550" s="192" t="s">
        <v>19</v>
      </c>
      <c r="F550" s="193" t="s">
        <v>138</v>
      </c>
      <c r="G550" s="191"/>
      <c r="H550" s="194">
        <v>3</v>
      </c>
      <c r="I550" s="195"/>
      <c r="J550" s="191"/>
      <c r="K550" s="191"/>
      <c r="L550" s="196"/>
      <c r="M550" s="197"/>
      <c r="N550" s="198"/>
      <c r="O550" s="198"/>
      <c r="P550" s="198"/>
      <c r="Q550" s="198"/>
      <c r="R550" s="198"/>
      <c r="S550" s="198"/>
      <c r="T550" s="199"/>
      <c r="AT550" s="200" t="s">
        <v>132</v>
      </c>
      <c r="AU550" s="200" t="s">
        <v>82</v>
      </c>
      <c r="AV550" s="13" t="s">
        <v>121</v>
      </c>
      <c r="AW550" s="13" t="s">
        <v>33</v>
      </c>
      <c r="AX550" s="13" t="s">
        <v>80</v>
      </c>
      <c r="AY550" s="200" t="s">
        <v>122</v>
      </c>
    </row>
    <row r="551" spans="1:65" s="2" customFormat="1" ht="21.75" customHeight="1">
      <c r="A551" s="34"/>
      <c r="B551" s="35"/>
      <c r="C551" s="151" t="s">
        <v>738</v>
      </c>
      <c r="D551" s="151" t="s">
        <v>116</v>
      </c>
      <c r="E551" s="152" t="s">
        <v>497</v>
      </c>
      <c r="F551" s="153" t="s">
        <v>498</v>
      </c>
      <c r="G551" s="154" t="s">
        <v>175</v>
      </c>
      <c r="H551" s="155">
        <v>5.25</v>
      </c>
      <c r="I551" s="156"/>
      <c r="J551" s="157">
        <f>ROUND(I551*H551,2)</f>
        <v>0</v>
      </c>
      <c r="K551" s="153" t="s">
        <v>120</v>
      </c>
      <c r="L551" s="39"/>
      <c r="M551" s="158" t="s">
        <v>19</v>
      </c>
      <c r="N551" s="159" t="s">
        <v>43</v>
      </c>
      <c r="O551" s="64"/>
      <c r="P551" s="160">
        <f>O551*H551</f>
        <v>0</v>
      </c>
      <c r="Q551" s="160">
        <v>0</v>
      </c>
      <c r="R551" s="160">
        <f>Q551*H551</f>
        <v>0</v>
      </c>
      <c r="S551" s="160">
        <v>0</v>
      </c>
      <c r="T551" s="161">
        <f>S551*H551</f>
        <v>0</v>
      </c>
      <c r="U551" s="34"/>
      <c r="V551" s="34"/>
      <c r="W551" s="34"/>
      <c r="X551" s="34"/>
      <c r="Y551" s="34"/>
      <c r="Z551" s="34"/>
      <c r="AA551" s="34"/>
      <c r="AB551" s="34"/>
      <c r="AC551" s="34"/>
      <c r="AD551" s="34"/>
      <c r="AE551" s="34"/>
      <c r="AR551" s="162" t="s">
        <v>121</v>
      </c>
      <c r="AT551" s="162" t="s">
        <v>116</v>
      </c>
      <c r="AU551" s="162" t="s">
        <v>82</v>
      </c>
      <c r="AY551" s="17" t="s">
        <v>122</v>
      </c>
      <c r="BE551" s="163">
        <f>IF(N551="základní",J551,0)</f>
        <v>0</v>
      </c>
      <c r="BF551" s="163">
        <f>IF(N551="snížená",J551,0)</f>
        <v>0</v>
      </c>
      <c r="BG551" s="163">
        <f>IF(N551="zákl. přenesená",J551,0)</f>
        <v>0</v>
      </c>
      <c r="BH551" s="163">
        <f>IF(N551="sníž. přenesená",J551,0)</f>
        <v>0</v>
      </c>
      <c r="BI551" s="163">
        <f>IF(N551="nulová",J551,0)</f>
        <v>0</v>
      </c>
      <c r="BJ551" s="17" t="s">
        <v>80</v>
      </c>
      <c r="BK551" s="163">
        <f>ROUND(I551*H551,2)</f>
        <v>0</v>
      </c>
      <c r="BL551" s="17" t="s">
        <v>121</v>
      </c>
      <c r="BM551" s="162" t="s">
        <v>739</v>
      </c>
    </row>
    <row r="552" spans="1:65" s="2" customFormat="1" ht="11.25">
      <c r="A552" s="34"/>
      <c r="B552" s="35"/>
      <c r="C552" s="36"/>
      <c r="D552" s="164" t="s">
        <v>123</v>
      </c>
      <c r="E552" s="36"/>
      <c r="F552" s="165" t="s">
        <v>498</v>
      </c>
      <c r="G552" s="36"/>
      <c r="H552" s="36"/>
      <c r="I552" s="166"/>
      <c r="J552" s="36"/>
      <c r="K552" s="36"/>
      <c r="L552" s="39"/>
      <c r="M552" s="167"/>
      <c r="N552" s="168"/>
      <c r="O552" s="64"/>
      <c r="P552" s="64"/>
      <c r="Q552" s="64"/>
      <c r="R552" s="64"/>
      <c r="S552" s="64"/>
      <c r="T552" s="65"/>
      <c r="U552" s="34"/>
      <c r="V552" s="34"/>
      <c r="W552" s="34"/>
      <c r="X552" s="34"/>
      <c r="Y552" s="34"/>
      <c r="Z552" s="34"/>
      <c r="AA552" s="34"/>
      <c r="AB552" s="34"/>
      <c r="AC552" s="34"/>
      <c r="AD552" s="34"/>
      <c r="AE552" s="34"/>
      <c r="AT552" s="17" t="s">
        <v>123</v>
      </c>
      <c r="AU552" s="17" t="s">
        <v>82</v>
      </c>
    </row>
    <row r="553" spans="1:65" s="11" customFormat="1" ht="11.25">
      <c r="B553" s="169"/>
      <c r="C553" s="170"/>
      <c r="D553" s="164" t="s">
        <v>132</v>
      </c>
      <c r="E553" s="171" t="s">
        <v>19</v>
      </c>
      <c r="F553" s="172" t="s">
        <v>499</v>
      </c>
      <c r="G553" s="170"/>
      <c r="H553" s="173">
        <v>5.25</v>
      </c>
      <c r="I553" s="174"/>
      <c r="J553" s="170"/>
      <c r="K553" s="170"/>
      <c r="L553" s="175"/>
      <c r="M553" s="176"/>
      <c r="N553" s="177"/>
      <c r="O553" s="177"/>
      <c r="P553" s="177"/>
      <c r="Q553" s="177"/>
      <c r="R553" s="177"/>
      <c r="S553" s="177"/>
      <c r="T553" s="178"/>
      <c r="AT553" s="179" t="s">
        <v>132</v>
      </c>
      <c r="AU553" s="179" t="s">
        <v>82</v>
      </c>
      <c r="AV553" s="11" t="s">
        <v>82</v>
      </c>
      <c r="AW553" s="11" t="s">
        <v>33</v>
      </c>
      <c r="AX553" s="11" t="s">
        <v>72</v>
      </c>
      <c r="AY553" s="179" t="s">
        <v>122</v>
      </c>
    </row>
    <row r="554" spans="1:65" s="13" customFormat="1" ht="11.25">
      <c r="B554" s="190"/>
      <c r="C554" s="191"/>
      <c r="D554" s="164" t="s">
        <v>132</v>
      </c>
      <c r="E554" s="192" t="s">
        <v>19</v>
      </c>
      <c r="F554" s="193" t="s">
        <v>138</v>
      </c>
      <c r="G554" s="191"/>
      <c r="H554" s="194">
        <v>5.25</v>
      </c>
      <c r="I554" s="195"/>
      <c r="J554" s="191"/>
      <c r="K554" s="191"/>
      <c r="L554" s="196"/>
      <c r="M554" s="197"/>
      <c r="N554" s="198"/>
      <c r="O554" s="198"/>
      <c r="P554" s="198"/>
      <c r="Q554" s="198"/>
      <c r="R554" s="198"/>
      <c r="S554" s="198"/>
      <c r="T554" s="199"/>
      <c r="AT554" s="200" t="s">
        <v>132</v>
      </c>
      <c r="AU554" s="200" t="s">
        <v>82</v>
      </c>
      <c r="AV554" s="13" t="s">
        <v>121</v>
      </c>
      <c r="AW554" s="13" t="s">
        <v>33</v>
      </c>
      <c r="AX554" s="13" t="s">
        <v>80</v>
      </c>
      <c r="AY554" s="200" t="s">
        <v>122</v>
      </c>
    </row>
    <row r="555" spans="1:65" s="2" customFormat="1" ht="21.75" customHeight="1">
      <c r="A555" s="34"/>
      <c r="B555" s="35"/>
      <c r="C555" s="151" t="s">
        <v>569</v>
      </c>
      <c r="D555" s="151" t="s">
        <v>116</v>
      </c>
      <c r="E555" s="152" t="s">
        <v>500</v>
      </c>
      <c r="F555" s="153" t="s">
        <v>501</v>
      </c>
      <c r="G555" s="154" t="s">
        <v>175</v>
      </c>
      <c r="H555" s="155">
        <v>10</v>
      </c>
      <c r="I555" s="156"/>
      <c r="J555" s="157">
        <f>ROUND(I555*H555,2)</f>
        <v>0</v>
      </c>
      <c r="K555" s="153" t="s">
        <v>120</v>
      </c>
      <c r="L555" s="39"/>
      <c r="M555" s="158" t="s">
        <v>19</v>
      </c>
      <c r="N555" s="159" t="s">
        <v>43</v>
      </c>
      <c r="O555" s="64"/>
      <c r="P555" s="160">
        <f>O555*H555</f>
        <v>0</v>
      </c>
      <c r="Q555" s="160">
        <v>0</v>
      </c>
      <c r="R555" s="160">
        <f>Q555*H555</f>
        <v>0</v>
      </c>
      <c r="S555" s="160">
        <v>0</v>
      </c>
      <c r="T555" s="161">
        <f>S555*H555</f>
        <v>0</v>
      </c>
      <c r="U555" s="34"/>
      <c r="V555" s="34"/>
      <c r="W555" s="34"/>
      <c r="X555" s="34"/>
      <c r="Y555" s="34"/>
      <c r="Z555" s="34"/>
      <c r="AA555" s="34"/>
      <c r="AB555" s="34"/>
      <c r="AC555" s="34"/>
      <c r="AD555" s="34"/>
      <c r="AE555" s="34"/>
      <c r="AR555" s="162" t="s">
        <v>121</v>
      </c>
      <c r="AT555" s="162" t="s">
        <v>116</v>
      </c>
      <c r="AU555" s="162" t="s">
        <v>82</v>
      </c>
      <c r="AY555" s="17" t="s">
        <v>122</v>
      </c>
      <c r="BE555" s="163">
        <f>IF(N555="základní",J555,0)</f>
        <v>0</v>
      </c>
      <c r="BF555" s="163">
        <f>IF(N555="snížená",J555,0)</f>
        <v>0</v>
      </c>
      <c r="BG555" s="163">
        <f>IF(N555="zákl. přenesená",J555,0)</f>
        <v>0</v>
      </c>
      <c r="BH555" s="163">
        <f>IF(N555="sníž. přenesená",J555,0)</f>
        <v>0</v>
      </c>
      <c r="BI555" s="163">
        <f>IF(N555="nulová",J555,0)</f>
        <v>0</v>
      </c>
      <c r="BJ555" s="17" t="s">
        <v>80</v>
      </c>
      <c r="BK555" s="163">
        <f>ROUND(I555*H555,2)</f>
        <v>0</v>
      </c>
      <c r="BL555" s="17" t="s">
        <v>121</v>
      </c>
      <c r="BM555" s="162" t="s">
        <v>740</v>
      </c>
    </row>
    <row r="556" spans="1:65" s="2" customFormat="1" ht="11.25">
      <c r="A556" s="34"/>
      <c r="B556" s="35"/>
      <c r="C556" s="36"/>
      <c r="D556" s="164" t="s">
        <v>123</v>
      </c>
      <c r="E556" s="36"/>
      <c r="F556" s="165" t="s">
        <v>501</v>
      </c>
      <c r="G556" s="36"/>
      <c r="H556" s="36"/>
      <c r="I556" s="166"/>
      <c r="J556" s="36"/>
      <c r="K556" s="36"/>
      <c r="L556" s="39"/>
      <c r="M556" s="167"/>
      <c r="N556" s="168"/>
      <c r="O556" s="64"/>
      <c r="P556" s="64"/>
      <c r="Q556" s="64"/>
      <c r="R556" s="64"/>
      <c r="S556" s="64"/>
      <c r="T556" s="65"/>
      <c r="U556" s="34"/>
      <c r="V556" s="34"/>
      <c r="W556" s="34"/>
      <c r="X556" s="34"/>
      <c r="Y556" s="34"/>
      <c r="Z556" s="34"/>
      <c r="AA556" s="34"/>
      <c r="AB556" s="34"/>
      <c r="AC556" s="34"/>
      <c r="AD556" s="34"/>
      <c r="AE556" s="34"/>
      <c r="AT556" s="17" t="s">
        <v>123</v>
      </c>
      <c r="AU556" s="17" t="s">
        <v>82</v>
      </c>
    </row>
    <row r="557" spans="1:65" s="11" customFormat="1" ht="22.5">
      <c r="B557" s="169"/>
      <c r="C557" s="170"/>
      <c r="D557" s="164" t="s">
        <v>132</v>
      </c>
      <c r="E557" s="171" t="s">
        <v>19</v>
      </c>
      <c r="F557" s="172" t="s">
        <v>660</v>
      </c>
      <c r="G557" s="170"/>
      <c r="H557" s="173">
        <v>10</v>
      </c>
      <c r="I557" s="174"/>
      <c r="J557" s="170"/>
      <c r="K557" s="170"/>
      <c r="L557" s="175"/>
      <c r="M557" s="176"/>
      <c r="N557" s="177"/>
      <c r="O557" s="177"/>
      <c r="P557" s="177"/>
      <c r="Q557" s="177"/>
      <c r="R557" s="177"/>
      <c r="S557" s="177"/>
      <c r="T557" s="178"/>
      <c r="AT557" s="179" t="s">
        <v>132</v>
      </c>
      <c r="AU557" s="179" t="s">
        <v>82</v>
      </c>
      <c r="AV557" s="11" t="s">
        <v>82</v>
      </c>
      <c r="AW557" s="11" t="s">
        <v>33</v>
      </c>
      <c r="AX557" s="11" t="s">
        <v>72</v>
      </c>
      <c r="AY557" s="179" t="s">
        <v>122</v>
      </c>
    </row>
    <row r="558" spans="1:65" s="13" customFormat="1" ht="11.25">
      <c r="B558" s="190"/>
      <c r="C558" s="191"/>
      <c r="D558" s="164" t="s">
        <v>132</v>
      </c>
      <c r="E558" s="192" t="s">
        <v>19</v>
      </c>
      <c r="F558" s="193" t="s">
        <v>138</v>
      </c>
      <c r="G558" s="191"/>
      <c r="H558" s="194">
        <v>10</v>
      </c>
      <c r="I558" s="195"/>
      <c r="J558" s="191"/>
      <c r="K558" s="191"/>
      <c r="L558" s="196"/>
      <c r="M558" s="197"/>
      <c r="N558" s="198"/>
      <c r="O558" s="198"/>
      <c r="P558" s="198"/>
      <c r="Q558" s="198"/>
      <c r="R558" s="198"/>
      <c r="S558" s="198"/>
      <c r="T558" s="199"/>
      <c r="AT558" s="200" t="s">
        <v>132</v>
      </c>
      <c r="AU558" s="200" t="s">
        <v>82</v>
      </c>
      <c r="AV558" s="13" t="s">
        <v>121</v>
      </c>
      <c r="AW558" s="13" t="s">
        <v>33</v>
      </c>
      <c r="AX558" s="13" t="s">
        <v>80</v>
      </c>
      <c r="AY558" s="200" t="s">
        <v>122</v>
      </c>
    </row>
    <row r="559" spans="1:65" s="2" customFormat="1" ht="21.75" customHeight="1">
      <c r="A559" s="34"/>
      <c r="B559" s="35"/>
      <c r="C559" s="201" t="s">
        <v>741</v>
      </c>
      <c r="D559" s="201" t="s">
        <v>312</v>
      </c>
      <c r="E559" s="202" t="s">
        <v>502</v>
      </c>
      <c r="F559" s="203" t="s">
        <v>503</v>
      </c>
      <c r="G559" s="204" t="s">
        <v>220</v>
      </c>
      <c r="H559" s="205">
        <v>0.8</v>
      </c>
      <c r="I559" s="206"/>
      <c r="J559" s="207">
        <f>ROUND(I559*H559,2)</f>
        <v>0</v>
      </c>
      <c r="K559" s="203" t="s">
        <v>120</v>
      </c>
      <c r="L559" s="208"/>
      <c r="M559" s="209" t="s">
        <v>19</v>
      </c>
      <c r="N559" s="210" t="s">
        <v>43</v>
      </c>
      <c r="O559" s="64"/>
      <c r="P559" s="160">
        <f>O559*H559</f>
        <v>0</v>
      </c>
      <c r="Q559" s="160">
        <v>0</v>
      </c>
      <c r="R559" s="160">
        <f>Q559*H559</f>
        <v>0</v>
      </c>
      <c r="S559" s="160">
        <v>0</v>
      </c>
      <c r="T559" s="161">
        <f>S559*H559</f>
        <v>0</v>
      </c>
      <c r="U559" s="34"/>
      <c r="V559" s="34"/>
      <c r="W559" s="34"/>
      <c r="X559" s="34"/>
      <c r="Y559" s="34"/>
      <c r="Z559" s="34"/>
      <c r="AA559" s="34"/>
      <c r="AB559" s="34"/>
      <c r="AC559" s="34"/>
      <c r="AD559" s="34"/>
      <c r="AE559" s="34"/>
      <c r="AR559" s="162" t="s">
        <v>142</v>
      </c>
      <c r="AT559" s="162" t="s">
        <v>312</v>
      </c>
      <c r="AU559" s="162" t="s">
        <v>82</v>
      </c>
      <c r="AY559" s="17" t="s">
        <v>122</v>
      </c>
      <c r="BE559" s="163">
        <f>IF(N559="základní",J559,0)</f>
        <v>0</v>
      </c>
      <c r="BF559" s="163">
        <f>IF(N559="snížená",J559,0)</f>
        <v>0</v>
      </c>
      <c r="BG559" s="163">
        <f>IF(N559="zákl. přenesená",J559,0)</f>
        <v>0</v>
      </c>
      <c r="BH559" s="163">
        <f>IF(N559="sníž. přenesená",J559,0)</f>
        <v>0</v>
      </c>
      <c r="BI559" s="163">
        <f>IF(N559="nulová",J559,0)</f>
        <v>0</v>
      </c>
      <c r="BJ559" s="17" t="s">
        <v>80</v>
      </c>
      <c r="BK559" s="163">
        <f>ROUND(I559*H559,2)</f>
        <v>0</v>
      </c>
      <c r="BL559" s="17" t="s">
        <v>121</v>
      </c>
      <c r="BM559" s="162" t="s">
        <v>742</v>
      </c>
    </row>
    <row r="560" spans="1:65" s="2" customFormat="1" ht="11.25">
      <c r="A560" s="34"/>
      <c r="B560" s="35"/>
      <c r="C560" s="36"/>
      <c r="D560" s="164" t="s">
        <v>123</v>
      </c>
      <c r="E560" s="36"/>
      <c r="F560" s="165" t="s">
        <v>503</v>
      </c>
      <c r="G560" s="36"/>
      <c r="H560" s="36"/>
      <c r="I560" s="166"/>
      <c r="J560" s="36"/>
      <c r="K560" s="36"/>
      <c r="L560" s="39"/>
      <c r="M560" s="167"/>
      <c r="N560" s="168"/>
      <c r="O560" s="64"/>
      <c r="P560" s="64"/>
      <c r="Q560" s="64"/>
      <c r="R560" s="64"/>
      <c r="S560" s="64"/>
      <c r="T560" s="65"/>
      <c r="U560" s="34"/>
      <c r="V560" s="34"/>
      <c r="W560" s="34"/>
      <c r="X560" s="34"/>
      <c r="Y560" s="34"/>
      <c r="Z560" s="34"/>
      <c r="AA560" s="34"/>
      <c r="AB560" s="34"/>
      <c r="AC560" s="34"/>
      <c r="AD560" s="34"/>
      <c r="AE560" s="34"/>
      <c r="AT560" s="17" t="s">
        <v>123</v>
      </c>
      <c r="AU560" s="17" t="s">
        <v>82</v>
      </c>
    </row>
    <row r="561" spans="1:65" s="11" customFormat="1" ht="11.25">
      <c r="B561" s="169"/>
      <c r="C561" s="170"/>
      <c r="D561" s="164" t="s">
        <v>132</v>
      </c>
      <c r="E561" s="171" t="s">
        <v>19</v>
      </c>
      <c r="F561" s="172" t="s">
        <v>662</v>
      </c>
      <c r="G561" s="170"/>
      <c r="H561" s="173">
        <v>0.8</v>
      </c>
      <c r="I561" s="174"/>
      <c r="J561" s="170"/>
      <c r="K561" s="170"/>
      <c r="L561" s="175"/>
      <c r="M561" s="176"/>
      <c r="N561" s="177"/>
      <c r="O561" s="177"/>
      <c r="P561" s="177"/>
      <c r="Q561" s="177"/>
      <c r="R561" s="177"/>
      <c r="S561" s="177"/>
      <c r="T561" s="178"/>
      <c r="AT561" s="179" t="s">
        <v>132</v>
      </c>
      <c r="AU561" s="179" t="s">
        <v>82</v>
      </c>
      <c r="AV561" s="11" t="s">
        <v>82</v>
      </c>
      <c r="AW561" s="11" t="s">
        <v>33</v>
      </c>
      <c r="AX561" s="11" t="s">
        <v>72</v>
      </c>
      <c r="AY561" s="179" t="s">
        <v>122</v>
      </c>
    </row>
    <row r="562" spans="1:65" s="13" customFormat="1" ht="11.25">
      <c r="B562" s="190"/>
      <c r="C562" s="191"/>
      <c r="D562" s="164" t="s">
        <v>132</v>
      </c>
      <c r="E562" s="192" t="s">
        <v>19</v>
      </c>
      <c r="F562" s="193" t="s">
        <v>138</v>
      </c>
      <c r="G562" s="191"/>
      <c r="H562" s="194">
        <v>0.8</v>
      </c>
      <c r="I562" s="195"/>
      <c r="J562" s="191"/>
      <c r="K562" s="191"/>
      <c r="L562" s="196"/>
      <c r="M562" s="197"/>
      <c r="N562" s="198"/>
      <c r="O562" s="198"/>
      <c r="P562" s="198"/>
      <c r="Q562" s="198"/>
      <c r="R562" s="198"/>
      <c r="S562" s="198"/>
      <c r="T562" s="199"/>
      <c r="AT562" s="200" t="s">
        <v>132</v>
      </c>
      <c r="AU562" s="200" t="s">
        <v>82</v>
      </c>
      <c r="AV562" s="13" t="s">
        <v>121</v>
      </c>
      <c r="AW562" s="13" t="s">
        <v>33</v>
      </c>
      <c r="AX562" s="13" t="s">
        <v>80</v>
      </c>
      <c r="AY562" s="200" t="s">
        <v>122</v>
      </c>
    </row>
    <row r="563" spans="1:65" s="2" customFormat="1" ht="62.65" customHeight="1">
      <c r="A563" s="34"/>
      <c r="B563" s="35"/>
      <c r="C563" s="151" t="s">
        <v>571</v>
      </c>
      <c r="D563" s="151" t="s">
        <v>116</v>
      </c>
      <c r="E563" s="152" t="s">
        <v>505</v>
      </c>
      <c r="F563" s="153" t="s">
        <v>506</v>
      </c>
      <c r="G563" s="154" t="s">
        <v>119</v>
      </c>
      <c r="H563" s="155">
        <v>1</v>
      </c>
      <c r="I563" s="156"/>
      <c r="J563" s="157">
        <f>ROUND(I563*H563,2)</f>
        <v>0</v>
      </c>
      <c r="K563" s="153" t="s">
        <v>120</v>
      </c>
      <c r="L563" s="39"/>
      <c r="M563" s="158" t="s">
        <v>19</v>
      </c>
      <c r="N563" s="159" t="s">
        <v>43</v>
      </c>
      <c r="O563" s="64"/>
      <c r="P563" s="160">
        <f>O563*H563</f>
        <v>0</v>
      </c>
      <c r="Q563" s="160">
        <v>0</v>
      </c>
      <c r="R563" s="160">
        <f>Q563*H563</f>
        <v>0</v>
      </c>
      <c r="S563" s="160">
        <v>0</v>
      </c>
      <c r="T563" s="161">
        <f>S563*H563</f>
        <v>0</v>
      </c>
      <c r="U563" s="34"/>
      <c r="V563" s="34"/>
      <c r="W563" s="34"/>
      <c r="X563" s="34"/>
      <c r="Y563" s="34"/>
      <c r="Z563" s="34"/>
      <c r="AA563" s="34"/>
      <c r="AB563" s="34"/>
      <c r="AC563" s="34"/>
      <c r="AD563" s="34"/>
      <c r="AE563" s="34"/>
      <c r="AR563" s="162" t="s">
        <v>121</v>
      </c>
      <c r="AT563" s="162" t="s">
        <v>116</v>
      </c>
      <c r="AU563" s="162" t="s">
        <v>82</v>
      </c>
      <c r="AY563" s="17" t="s">
        <v>122</v>
      </c>
      <c r="BE563" s="163">
        <f>IF(N563="základní",J563,0)</f>
        <v>0</v>
      </c>
      <c r="BF563" s="163">
        <f>IF(N563="snížená",J563,0)</f>
        <v>0</v>
      </c>
      <c r="BG563" s="163">
        <f>IF(N563="zákl. přenesená",J563,0)</f>
        <v>0</v>
      </c>
      <c r="BH563" s="163">
        <f>IF(N563="sníž. přenesená",J563,0)</f>
        <v>0</v>
      </c>
      <c r="BI563" s="163">
        <f>IF(N563="nulová",J563,0)</f>
        <v>0</v>
      </c>
      <c r="BJ563" s="17" t="s">
        <v>80</v>
      </c>
      <c r="BK563" s="163">
        <f>ROUND(I563*H563,2)</f>
        <v>0</v>
      </c>
      <c r="BL563" s="17" t="s">
        <v>121</v>
      </c>
      <c r="BM563" s="162" t="s">
        <v>743</v>
      </c>
    </row>
    <row r="564" spans="1:65" s="2" customFormat="1" ht="39">
      <c r="A564" s="34"/>
      <c r="B564" s="35"/>
      <c r="C564" s="36"/>
      <c r="D564" s="164" t="s">
        <v>123</v>
      </c>
      <c r="E564" s="36"/>
      <c r="F564" s="165" t="s">
        <v>506</v>
      </c>
      <c r="G564" s="36"/>
      <c r="H564" s="36"/>
      <c r="I564" s="166"/>
      <c r="J564" s="36"/>
      <c r="K564" s="36"/>
      <c r="L564" s="39"/>
      <c r="M564" s="167"/>
      <c r="N564" s="168"/>
      <c r="O564" s="64"/>
      <c r="P564" s="64"/>
      <c r="Q564" s="64"/>
      <c r="R564" s="64"/>
      <c r="S564" s="64"/>
      <c r="T564" s="65"/>
      <c r="U564" s="34"/>
      <c r="V564" s="34"/>
      <c r="W564" s="34"/>
      <c r="X564" s="34"/>
      <c r="Y564" s="34"/>
      <c r="Z564" s="34"/>
      <c r="AA564" s="34"/>
      <c r="AB564" s="34"/>
      <c r="AC564" s="34"/>
      <c r="AD564" s="34"/>
      <c r="AE564" s="34"/>
      <c r="AT564" s="17" t="s">
        <v>123</v>
      </c>
      <c r="AU564" s="17" t="s">
        <v>82</v>
      </c>
    </row>
    <row r="565" spans="1:65" s="2" customFormat="1" ht="21.75" customHeight="1">
      <c r="A565" s="34"/>
      <c r="B565" s="35"/>
      <c r="C565" s="151" t="s">
        <v>744</v>
      </c>
      <c r="D565" s="151" t="s">
        <v>116</v>
      </c>
      <c r="E565" s="152" t="s">
        <v>507</v>
      </c>
      <c r="F565" s="153" t="s">
        <v>508</v>
      </c>
      <c r="G565" s="154" t="s">
        <v>175</v>
      </c>
      <c r="H565" s="155">
        <v>10</v>
      </c>
      <c r="I565" s="156"/>
      <c r="J565" s="157">
        <f>ROUND(I565*H565,2)</f>
        <v>0</v>
      </c>
      <c r="K565" s="153" t="s">
        <v>120</v>
      </c>
      <c r="L565" s="39"/>
      <c r="M565" s="158" t="s">
        <v>19</v>
      </c>
      <c r="N565" s="159" t="s">
        <v>43</v>
      </c>
      <c r="O565" s="64"/>
      <c r="P565" s="160">
        <f>O565*H565</f>
        <v>0</v>
      </c>
      <c r="Q565" s="160">
        <v>0</v>
      </c>
      <c r="R565" s="160">
        <f>Q565*H565</f>
        <v>0</v>
      </c>
      <c r="S565" s="160">
        <v>0</v>
      </c>
      <c r="T565" s="161">
        <f>S565*H565</f>
        <v>0</v>
      </c>
      <c r="U565" s="34"/>
      <c r="V565" s="34"/>
      <c r="W565" s="34"/>
      <c r="X565" s="34"/>
      <c r="Y565" s="34"/>
      <c r="Z565" s="34"/>
      <c r="AA565" s="34"/>
      <c r="AB565" s="34"/>
      <c r="AC565" s="34"/>
      <c r="AD565" s="34"/>
      <c r="AE565" s="34"/>
      <c r="AR565" s="162" t="s">
        <v>121</v>
      </c>
      <c r="AT565" s="162" t="s">
        <v>116</v>
      </c>
      <c r="AU565" s="162" t="s">
        <v>82</v>
      </c>
      <c r="AY565" s="17" t="s">
        <v>122</v>
      </c>
      <c r="BE565" s="163">
        <f>IF(N565="základní",J565,0)</f>
        <v>0</v>
      </c>
      <c r="BF565" s="163">
        <f>IF(N565="snížená",J565,0)</f>
        <v>0</v>
      </c>
      <c r="BG565" s="163">
        <f>IF(N565="zákl. přenesená",J565,0)</f>
        <v>0</v>
      </c>
      <c r="BH565" s="163">
        <f>IF(N565="sníž. přenesená",J565,0)</f>
        <v>0</v>
      </c>
      <c r="BI565" s="163">
        <f>IF(N565="nulová",J565,0)</f>
        <v>0</v>
      </c>
      <c r="BJ565" s="17" t="s">
        <v>80</v>
      </c>
      <c r="BK565" s="163">
        <f>ROUND(I565*H565,2)</f>
        <v>0</v>
      </c>
      <c r="BL565" s="17" t="s">
        <v>121</v>
      </c>
      <c r="BM565" s="162" t="s">
        <v>745</v>
      </c>
    </row>
    <row r="566" spans="1:65" s="2" customFormat="1" ht="11.25">
      <c r="A566" s="34"/>
      <c r="B566" s="35"/>
      <c r="C566" s="36"/>
      <c r="D566" s="164" t="s">
        <v>123</v>
      </c>
      <c r="E566" s="36"/>
      <c r="F566" s="165" t="s">
        <v>508</v>
      </c>
      <c r="G566" s="36"/>
      <c r="H566" s="36"/>
      <c r="I566" s="166"/>
      <c r="J566" s="36"/>
      <c r="K566" s="36"/>
      <c r="L566" s="39"/>
      <c r="M566" s="167"/>
      <c r="N566" s="168"/>
      <c r="O566" s="64"/>
      <c r="P566" s="64"/>
      <c r="Q566" s="64"/>
      <c r="R566" s="64"/>
      <c r="S566" s="64"/>
      <c r="T566" s="65"/>
      <c r="U566" s="34"/>
      <c r="V566" s="34"/>
      <c r="W566" s="34"/>
      <c r="X566" s="34"/>
      <c r="Y566" s="34"/>
      <c r="Z566" s="34"/>
      <c r="AA566" s="34"/>
      <c r="AB566" s="34"/>
      <c r="AC566" s="34"/>
      <c r="AD566" s="34"/>
      <c r="AE566" s="34"/>
      <c r="AT566" s="17" t="s">
        <v>123</v>
      </c>
      <c r="AU566" s="17" t="s">
        <v>82</v>
      </c>
    </row>
    <row r="567" spans="1:65" s="11" customFormat="1" ht="11.25">
      <c r="B567" s="169"/>
      <c r="C567" s="170"/>
      <c r="D567" s="164" t="s">
        <v>132</v>
      </c>
      <c r="E567" s="171" t="s">
        <v>19</v>
      </c>
      <c r="F567" s="172" t="s">
        <v>666</v>
      </c>
      <c r="G567" s="170"/>
      <c r="H567" s="173">
        <v>10</v>
      </c>
      <c r="I567" s="174"/>
      <c r="J567" s="170"/>
      <c r="K567" s="170"/>
      <c r="L567" s="175"/>
      <c r="M567" s="176"/>
      <c r="N567" s="177"/>
      <c r="O567" s="177"/>
      <c r="P567" s="177"/>
      <c r="Q567" s="177"/>
      <c r="R567" s="177"/>
      <c r="S567" s="177"/>
      <c r="T567" s="178"/>
      <c r="AT567" s="179" t="s">
        <v>132</v>
      </c>
      <c r="AU567" s="179" t="s">
        <v>82</v>
      </c>
      <c r="AV567" s="11" t="s">
        <v>82</v>
      </c>
      <c r="AW567" s="11" t="s">
        <v>33</v>
      </c>
      <c r="AX567" s="11" t="s">
        <v>72</v>
      </c>
      <c r="AY567" s="179" t="s">
        <v>122</v>
      </c>
    </row>
    <row r="568" spans="1:65" s="13" customFormat="1" ht="11.25">
      <c r="B568" s="190"/>
      <c r="C568" s="191"/>
      <c r="D568" s="164" t="s">
        <v>132</v>
      </c>
      <c r="E568" s="192" t="s">
        <v>19</v>
      </c>
      <c r="F568" s="193" t="s">
        <v>138</v>
      </c>
      <c r="G568" s="191"/>
      <c r="H568" s="194">
        <v>10</v>
      </c>
      <c r="I568" s="195"/>
      <c r="J568" s="191"/>
      <c r="K568" s="191"/>
      <c r="L568" s="196"/>
      <c r="M568" s="197"/>
      <c r="N568" s="198"/>
      <c r="O568" s="198"/>
      <c r="P568" s="198"/>
      <c r="Q568" s="198"/>
      <c r="R568" s="198"/>
      <c r="S568" s="198"/>
      <c r="T568" s="199"/>
      <c r="AT568" s="200" t="s">
        <v>132</v>
      </c>
      <c r="AU568" s="200" t="s">
        <v>82</v>
      </c>
      <c r="AV568" s="13" t="s">
        <v>121</v>
      </c>
      <c r="AW568" s="13" t="s">
        <v>33</v>
      </c>
      <c r="AX568" s="13" t="s">
        <v>80</v>
      </c>
      <c r="AY568" s="200" t="s">
        <v>122</v>
      </c>
    </row>
    <row r="569" spans="1:65" s="2" customFormat="1" ht="16.5" customHeight="1">
      <c r="A569" s="34"/>
      <c r="B569" s="35"/>
      <c r="C569" s="151" t="s">
        <v>573</v>
      </c>
      <c r="D569" s="151" t="s">
        <v>116</v>
      </c>
      <c r="E569" s="152" t="s">
        <v>510</v>
      </c>
      <c r="F569" s="153" t="s">
        <v>511</v>
      </c>
      <c r="G569" s="154" t="s">
        <v>119</v>
      </c>
      <c r="H569" s="155">
        <v>2</v>
      </c>
      <c r="I569" s="156"/>
      <c r="J569" s="157">
        <f>ROUND(I569*H569,2)</f>
        <v>0</v>
      </c>
      <c r="K569" s="153" t="s">
        <v>120</v>
      </c>
      <c r="L569" s="39"/>
      <c r="M569" s="158" t="s">
        <v>19</v>
      </c>
      <c r="N569" s="159" t="s">
        <v>43</v>
      </c>
      <c r="O569" s="64"/>
      <c r="P569" s="160">
        <f>O569*H569</f>
        <v>0</v>
      </c>
      <c r="Q569" s="160">
        <v>0</v>
      </c>
      <c r="R569" s="160">
        <f>Q569*H569</f>
        <v>0</v>
      </c>
      <c r="S569" s="160">
        <v>0</v>
      </c>
      <c r="T569" s="161">
        <f>S569*H569</f>
        <v>0</v>
      </c>
      <c r="U569" s="34"/>
      <c r="V569" s="34"/>
      <c r="W569" s="34"/>
      <c r="X569" s="34"/>
      <c r="Y569" s="34"/>
      <c r="Z569" s="34"/>
      <c r="AA569" s="34"/>
      <c r="AB569" s="34"/>
      <c r="AC569" s="34"/>
      <c r="AD569" s="34"/>
      <c r="AE569" s="34"/>
      <c r="AR569" s="162" t="s">
        <v>121</v>
      </c>
      <c r="AT569" s="162" t="s">
        <v>116</v>
      </c>
      <c r="AU569" s="162" t="s">
        <v>82</v>
      </c>
      <c r="AY569" s="17" t="s">
        <v>122</v>
      </c>
      <c r="BE569" s="163">
        <f>IF(N569="základní",J569,0)</f>
        <v>0</v>
      </c>
      <c r="BF569" s="163">
        <f>IF(N569="snížená",J569,0)</f>
        <v>0</v>
      </c>
      <c r="BG569" s="163">
        <f>IF(N569="zákl. přenesená",J569,0)</f>
        <v>0</v>
      </c>
      <c r="BH569" s="163">
        <f>IF(N569="sníž. přenesená",J569,0)</f>
        <v>0</v>
      </c>
      <c r="BI569" s="163">
        <f>IF(N569="nulová",J569,0)</f>
        <v>0</v>
      </c>
      <c r="BJ569" s="17" t="s">
        <v>80</v>
      </c>
      <c r="BK569" s="163">
        <f>ROUND(I569*H569,2)</f>
        <v>0</v>
      </c>
      <c r="BL569" s="17" t="s">
        <v>121</v>
      </c>
      <c r="BM569" s="162" t="s">
        <v>746</v>
      </c>
    </row>
    <row r="570" spans="1:65" s="2" customFormat="1" ht="11.25">
      <c r="A570" s="34"/>
      <c r="B570" s="35"/>
      <c r="C570" s="36"/>
      <c r="D570" s="164" t="s">
        <v>123</v>
      </c>
      <c r="E570" s="36"/>
      <c r="F570" s="165" t="s">
        <v>511</v>
      </c>
      <c r="G570" s="36"/>
      <c r="H570" s="36"/>
      <c r="I570" s="166"/>
      <c r="J570" s="36"/>
      <c r="K570" s="36"/>
      <c r="L570" s="39"/>
      <c r="M570" s="167"/>
      <c r="N570" s="168"/>
      <c r="O570" s="64"/>
      <c r="P570" s="64"/>
      <c r="Q570" s="64"/>
      <c r="R570" s="64"/>
      <c r="S570" s="64"/>
      <c r="T570" s="65"/>
      <c r="U570" s="34"/>
      <c r="V570" s="34"/>
      <c r="W570" s="34"/>
      <c r="X570" s="34"/>
      <c r="Y570" s="34"/>
      <c r="Z570" s="34"/>
      <c r="AA570" s="34"/>
      <c r="AB570" s="34"/>
      <c r="AC570" s="34"/>
      <c r="AD570" s="34"/>
      <c r="AE570" s="34"/>
      <c r="AT570" s="17" t="s">
        <v>123</v>
      </c>
      <c r="AU570" s="17" t="s">
        <v>82</v>
      </c>
    </row>
    <row r="571" spans="1:65" s="2" customFormat="1" ht="37.9" customHeight="1">
      <c r="A571" s="34"/>
      <c r="B571" s="35"/>
      <c r="C571" s="151" t="s">
        <v>747</v>
      </c>
      <c r="D571" s="151" t="s">
        <v>116</v>
      </c>
      <c r="E571" s="152" t="s">
        <v>512</v>
      </c>
      <c r="F571" s="153" t="s">
        <v>513</v>
      </c>
      <c r="G571" s="154" t="s">
        <v>130</v>
      </c>
      <c r="H571" s="155">
        <v>26.25</v>
      </c>
      <c r="I571" s="156"/>
      <c r="J571" s="157">
        <f>ROUND(I571*H571,2)</f>
        <v>0</v>
      </c>
      <c r="K571" s="153" t="s">
        <v>120</v>
      </c>
      <c r="L571" s="39"/>
      <c r="M571" s="158" t="s">
        <v>19</v>
      </c>
      <c r="N571" s="159" t="s">
        <v>43</v>
      </c>
      <c r="O571" s="64"/>
      <c r="P571" s="160">
        <f>O571*H571</f>
        <v>0</v>
      </c>
      <c r="Q571" s="160">
        <v>0</v>
      </c>
      <c r="R571" s="160">
        <f>Q571*H571</f>
        <v>0</v>
      </c>
      <c r="S571" s="160">
        <v>0</v>
      </c>
      <c r="T571" s="161">
        <f>S571*H571</f>
        <v>0</v>
      </c>
      <c r="U571" s="34"/>
      <c r="V571" s="34"/>
      <c r="W571" s="34"/>
      <c r="X571" s="34"/>
      <c r="Y571" s="34"/>
      <c r="Z571" s="34"/>
      <c r="AA571" s="34"/>
      <c r="AB571" s="34"/>
      <c r="AC571" s="34"/>
      <c r="AD571" s="34"/>
      <c r="AE571" s="34"/>
      <c r="AR571" s="162" t="s">
        <v>121</v>
      </c>
      <c r="AT571" s="162" t="s">
        <v>116</v>
      </c>
      <c r="AU571" s="162" t="s">
        <v>82</v>
      </c>
      <c r="AY571" s="17" t="s">
        <v>122</v>
      </c>
      <c r="BE571" s="163">
        <f>IF(N571="základní",J571,0)</f>
        <v>0</v>
      </c>
      <c r="BF571" s="163">
        <f>IF(N571="snížená",J571,0)</f>
        <v>0</v>
      </c>
      <c r="BG571" s="163">
        <f>IF(N571="zákl. přenesená",J571,0)</f>
        <v>0</v>
      </c>
      <c r="BH571" s="163">
        <f>IF(N571="sníž. přenesená",J571,0)</f>
        <v>0</v>
      </c>
      <c r="BI571" s="163">
        <f>IF(N571="nulová",J571,0)</f>
        <v>0</v>
      </c>
      <c r="BJ571" s="17" t="s">
        <v>80</v>
      </c>
      <c r="BK571" s="163">
        <f>ROUND(I571*H571,2)</f>
        <v>0</v>
      </c>
      <c r="BL571" s="17" t="s">
        <v>121</v>
      </c>
      <c r="BM571" s="162" t="s">
        <v>748</v>
      </c>
    </row>
    <row r="572" spans="1:65" s="2" customFormat="1" ht="19.5">
      <c r="A572" s="34"/>
      <c r="B572" s="35"/>
      <c r="C572" s="36"/>
      <c r="D572" s="164" t="s">
        <v>123</v>
      </c>
      <c r="E572" s="36"/>
      <c r="F572" s="165" t="s">
        <v>513</v>
      </c>
      <c r="G572" s="36"/>
      <c r="H572" s="36"/>
      <c r="I572" s="166"/>
      <c r="J572" s="36"/>
      <c r="K572" s="36"/>
      <c r="L572" s="39"/>
      <c r="M572" s="167"/>
      <c r="N572" s="168"/>
      <c r="O572" s="64"/>
      <c r="P572" s="64"/>
      <c r="Q572" s="64"/>
      <c r="R572" s="64"/>
      <c r="S572" s="64"/>
      <c r="T572" s="65"/>
      <c r="U572" s="34"/>
      <c r="V572" s="34"/>
      <c r="W572" s="34"/>
      <c r="X572" s="34"/>
      <c r="Y572" s="34"/>
      <c r="Z572" s="34"/>
      <c r="AA572" s="34"/>
      <c r="AB572" s="34"/>
      <c r="AC572" s="34"/>
      <c r="AD572" s="34"/>
      <c r="AE572" s="34"/>
      <c r="AT572" s="17" t="s">
        <v>123</v>
      </c>
      <c r="AU572" s="17" t="s">
        <v>82</v>
      </c>
    </row>
    <row r="573" spans="1:65" s="11" customFormat="1" ht="11.25">
      <c r="B573" s="169"/>
      <c r="C573" s="170"/>
      <c r="D573" s="164" t="s">
        <v>132</v>
      </c>
      <c r="E573" s="171" t="s">
        <v>19</v>
      </c>
      <c r="F573" s="172" t="s">
        <v>670</v>
      </c>
      <c r="G573" s="170"/>
      <c r="H573" s="173">
        <v>26.25</v>
      </c>
      <c r="I573" s="174"/>
      <c r="J573" s="170"/>
      <c r="K573" s="170"/>
      <c r="L573" s="175"/>
      <c r="M573" s="176"/>
      <c r="N573" s="177"/>
      <c r="O573" s="177"/>
      <c r="P573" s="177"/>
      <c r="Q573" s="177"/>
      <c r="R573" s="177"/>
      <c r="S573" s="177"/>
      <c r="T573" s="178"/>
      <c r="AT573" s="179" t="s">
        <v>132</v>
      </c>
      <c r="AU573" s="179" t="s">
        <v>82</v>
      </c>
      <c r="AV573" s="11" t="s">
        <v>82</v>
      </c>
      <c r="AW573" s="11" t="s">
        <v>33</v>
      </c>
      <c r="AX573" s="11" t="s">
        <v>72</v>
      </c>
      <c r="AY573" s="179" t="s">
        <v>122</v>
      </c>
    </row>
    <row r="574" spans="1:65" s="13" customFormat="1" ht="11.25">
      <c r="B574" s="190"/>
      <c r="C574" s="191"/>
      <c r="D574" s="164" t="s">
        <v>132</v>
      </c>
      <c r="E574" s="192" t="s">
        <v>19</v>
      </c>
      <c r="F574" s="193" t="s">
        <v>138</v>
      </c>
      <c r="G574" s="191"/>
      <c r="H574" s="194">
        <v>26.25</v>
      </c>
      <c r="I574" s="195"/>
      <c r="J574" s="191"/>
      <c r="K574" s="191"/>
      <c r="L574" s="196"/>
      <c r="M574" s="197"/>
      <c r="N574" s="198"/>
      <c r="O574" s="198"/>
      <c r="P574" s="198"/>
      <c r="Q574" s="198"/>
      <c r="R574" s="198"/>
      <c r="S574" s="198"/>
      <c r="T574" s="199"/>
      <c r="AT574" s="200" t="s">
        <v>132</v>
      </c>
      <c r="AU574" s="200" t="s">
        <v>82</v>
      </c>
      <c r="AV574" s="13" t="s">
        <v>121</v>
      </c>
      <c r="AW574" s="13" t="s">
        <v>33</v>
      </c>
      <c r="AX574" s="13" t="s">
        <v>80</v>
      </c>
      <c r="AY574" s="200" t="s">
        <v>122</v>
      </c>
    </row>
    <row r="575" spans="1:65" s="2" customFormat="1" ht="24.2" customHeight="1">
      <c r="A575" s="34"/>
      <c r="B575" s="35"/>
      <c r="C575" s="201" t="s">
        <v>576</v>
      </c>
      <c r="D575" s="201" t="s">
        <v>312</v>
      </c>
      <c r="E575" s="202" t="s">
        <v>515</v>
      </c>
      <c r="F575" s="203" t="s">
        <v>516</v>
      </c>
      <c r="G575" s="204" t="s">
        <v>141</v>
      </c>
      <c r="H575" s="205">
        <v>3.9380000000000002</v>
      </c>
      <c r="I575" s="206"/>
      <c r="J575" s="207">
        <f>ROUND(I575*H575,2)</f>
        <v>0</v>
      </c>
      <c r="K575" s="203" t="s">
        <v>120</v>
      </c>
      <c r="L575" s="208"/>
      <c r="M575" s="209" t="s">
        <v>19</v>
      </c>
      <c r="N575" s="210" t="s">
        <v>43</v>
      </c>
      <c r="O575" s="64"/>
      <c r="P575" s="160">
        <f>O575*H575</f>
        <v>0</v>
      </c>
      <c r="Q575" s="160">
        <v>0</v>
      </c>
      <c r="R575" s="160">
        <f>Q575*H575</f>
        <v>0</v>
      </c>
      <c r="S575" s="160">
        <v>0</v>
      </c>
      <c r="T575" s="161">
        <f>S575*H575</f>
        <v>0</v>
      </c>
      <c r="U575" s="34"/>
      <c r="V575" s="34"/>
      <c r="W575" s="34"/>
      <c r="X575" s="34"/>
      <c r="Y575" s="34"/>
      <c r="Z575" s="34"/>
      <c r="AA575" s="34"/>
      <c r="AB575" s="34"/>
      <c r="AC575" s="34"/>
      <c r="AD575" s="34"/>
      <c r="AE575" s="34"/>
      <c r="AR575" s="162" t="s">
        <v>142</v>
      </c>
      <c r="AT575" s="162" t="s">
        <v>312</v>
      </c>
      <c r="AU575" s="162" t="s">
        <v>82</v>
      </c>
      <c r="AY575" s="17" t="s">
        <v>122</v>
      </c>
      <c r="BE575" s="163">
        <f>IF(N575="základní",J575,0)</f>
        <v>0</v>
      </c>
      <c r="BF575" s="163">
        <f>IF(N575="snížená",J575,0)</f>
        <v>0</v>
      </c>
      <c r="BG575" s="163">
        <f>IF(N575="zákl. přenesená",J575,0)</f>
        <v>0</v>
      </c>
      <c r="BH575" s="163">
        <f>IF(N575="sníž. přenesená",J575,0)</f>
        <v>0</v>
      </c>
      <c r="BI575" s="163">
        <f>IF(N575="nulová",J575,0)</f>
        <v>0</v>
      </c>
      <c r="BJ575" s="17" t="s">
        <v>80</v>
      </c>
      <c r="BK575" s="163">
        <f>ROUND(I575*H575,2)</f>
        <v>0</v>
      </c>
      <c r="BL575" s="17" t="s">
        <v>121</v>
      </c>
      <c r="BM575" s="162" t="s">
        <v>749</v>
      </c>
    </row>
    <row r="576" spans="1:65" s="2" customFormat="1" ht="11.25">
      <c r="A576" s="34"/>
      <c r="B576" s="35"/>
      <c r="C576" s="36"/>
      <c r="D576" s="164" t="s">
        <v>123</v>
      </c>
      <c r="E576" s="36"/>
      <c r="F576" s="165" t="s">
        <v>516</v>
      </c>
      <c r="G576" s="36"/>
      <c r="H576" s="36"/>
      <c r="I576" s="166"/>
      <c r="J576" s="36"/>
      <c r="K576" s="36"/>
      <c r="L576" s="39"/>
      <c r="M576" s="167"/>
      <c r="N576" s="168"/>
      <c r="O576" s="64"/>
      <c r="P576" s="64"/>
      <c r="Q576" s="64"/>
      <c r="R576" s="64"/>
      <c r="S576" s="64"/>
      <c r="T576" s="65"/>
      <c r="U576" s="34"/>
      <c r="V576" s="34"/>
      <c r="W576" s="34"/>
      <c r="X576" s="34"/>
      <c r="Y576" s="34"/>
      <c r="Z576" s="34"/>
      <c r="AA576" s="34"/>
      <c r="AB576" s="34"/>
      <c r="AC576" s="34"/>
      <c r="AD576" s="34"/>
      <c r="AE576" s="34"/>
      <c r="AT576" s="17" t="s">
        <v>123</v>
      </c>
      <c r="AU576" s="17" t="s">
        <v>82</v>
      </c>
    </row>
    <row r="577" spans="1:65" s="11" customFormat="1" ht="11.25">
      <c r="B577" s="169"/>
      <c r="C577" s="170"/>
      <c r="D577" s="164" t="s">
        <v>132</v>
      </c>
      <c r="E577" s="171" t="s">
        <v>19</v>
      </c>
      <c r="F577" s="172" t="s">
        <v>673</v>
      </c>
      <c r="G577" s="170"/>
      <c r="H577" s="173">
        <v>3.9380000000000002</v>
      </c>
      <c r="I577" s="174"/>
      <c r="J577" s="170"/>
      <c r="K577" s="170"/>
      <c r="L577" s="175"/>
      <c r="M577" s="176"/>
      <c r="N577" s="177"/>
      <c r="O577" s="177"/>
      <c r="P577" s="177"/>
      <c r="Q577" s="177"/>
      <c r="R577" s="177"/>
      <c r="S577" s="177"/>
      <c r="T577" s="178"/>
      <c r="AT577" s="179" t="s">
        <v>132</v>
      </c>
      <c r="AU577" s="179" t="s">
        <v>82</v>
      </c>
      <c r="AV577" s="11" t="s">
        <v>82</v>
      </c>
      <c r="AW577" s="11" t="s">
        <v>33</v>
      </c>
      <c r="AX577" s="11" t="s">
        <v>72</v>
      </c>
      <c r="AY577" s="179" t="s">
        <v>122</v>
      </c>
    </row>
    <row r="578" spans="1:65" s="13" customFormat="1" ht="11.25">
      <c r="B578" s="190"/>
      <c r="C578" s="191"/>
      <c r="D578" s="164" t="s">
        <v>132</v>
      </c>
      <c r="E578" s="192" t="s">
        <v>19</v>
      </c>
      <c r="F578" s="193" t="s">
        <v>138</v>
      </c>
      <c r="G578" s="191"/>
      <c r="H578" s="194">
        <v>3.9380000000000002</v>
      </c>
      <c r="I578" s="195"/>
      <c r="J578" s="191"/>
      <c r="K578" s="191"/>
      <c r="L578" s="196"/>
      <c r="M578" s="197"/>
      <c r="N578" s="198"/>
      <c r="O578" s="198"/>
      <c r="P578" s="198"/>
      <c r="Q578" s="198"/>
      <c r="R578" s="198"/>
      <c r="S578" s="198"/>
      <c r="T578" s="199"/>
      <c r="AT578" s="200" t="s">
        <v>132</v>
      </c>
      <c r="AU578" s="200" t="s">
        <v>82</v>
      </c>
      <c r="AV578" s="13" t="s">
        <v>121</v>
      </c>
      <c r="AW578" s="13" t="s">
        <v>33</v>
      </c>
      <c r="AX578" s="13" t="s">
        <v>80</v>
      </c>
      <c r="AY578" s="200" t="s">
        <v>122</v>
      </c>
    </row>
    <row r="579" spans="1:65" s="2" customFormat="1" ht="21.75" customHeight="1">
      <c r="A579" s="34"/>
      <c r="B579" s="35"/>
      <c r="C579" s="201" t="s">
        <v>750</v>
      </c>
      <c r="D579" s="201" t="s">
        <v>312</v>
      </c>
      <c r="E579" s="202" t="s">
        <v>518</v>
      </c>
      <c r="F579" s="203" t="s">
        <v>519</v>
      </c>
      <c r="G579" s="204" t="s">
        <v>141</v>
      </c>
      <c r="H579" s="205">
        <v>3.9380000000000002</v>
      </c>
      <c r="I579" s="206"/>
      <c r="J579" s="207">
        <f>ROUND(I579*H579,2)</f>
        <v>0</v>
      </c>
      <c r="K579" s="203" t="s">
        <v>120</v>
      </c>
      <c r="L579" s="208"/>
      <c r="M579" s="209" t="s">
        <v>19</v>
      </c>
      <c r="N579" s="210" t="s">
        <v>43</v>
      </c>
      <c r="O579" s="64"/>
      <c r="P579" s="160">
        <f>O579*H579</f>
        <v>0</v>
      </c>
      <c r="Q579" s="160">
        <v>0</v>
      </c>
      <c r="R579" s="160">
        <f>Q579*H579</f>
        <v>0</v>
      </c>
      <c r="S579" s="160">
        <v>0</v>
      </c>
      <c r="T579" s="161">
        <f>S579*H579</f>
        <v>0</v>
      </c>
      <c r="U579" s="34"/>
      <c r="V579" s="34"/>
      <c r="W579" s="34"/>
      <c r="X579" s="34"/>
      <c r="Y579" s="34"/>
      <c r="Z579" s="34"/>
      <c r="AA579" s="34"/>
      <c r="AB579" s="34"/>
      <c r="AC579" s="34"/>
      <c r="AD579" s="34"/>
      <c r="AE579" s="34"/>
      <c r="AR579" s="162" t="s">
        <v>142</v>
      </c>
      <c r="AT579" s="162" t="s">
        <v>312</v>
      </c>
      <c r="AU579" s="162" t="s">
        <v>82</v>
      </c>
      <c r="AY579" s="17" t="s">
        <v>122</v>
      </c>
      <c r="BE579" s="163">
        <f>IF(N579="základní",J579,0)</f>
        <v>0</v>
      </c>
      <c r="BF579" s="163">
        <f>IF(N579="snížená",J579,0)</f>
        <v>0</v>
      </c>
      <c r="BG579" s="163">
        <f>IF(N579="zákl. přenesená",J579,0)</f>
        <v>0</v>
      </c>
      <c r="BH579" s="163">
        <f>IF(N579="sníž. přenesená",J579,0)</f>
        <v>0</v>
      </c>
      <c r="BI579" s="163">
        <f>IF(N579="nulová",J579,0)</f>
        <v>0</v>
      </c>
      <c r="BJ579" s="17" t="s">
        <v>80</v>
      </c>
      <c r="BK579" s="163">
        <f>ROUND(I579*H579,2)</f>
        <v>0</v>
      </c>
      <c r="BL579" s="17" t="s">
        <v>121</v>
      </c>
      <c r="BM579" s="162" t="s">
        <v>751</v>
      </c>
    </row>
    <row r="580" spans="1:65" s="2" customFormat="1" ht="11.25">
      <c r="A580" s="34"/>
      <c r="B580" s="35"/>
      <c r="C580" s="36"/>
      <c r="D580" s="164" t="s">
        <v>123</v>
      </c>
      <c r="E580" s="36"/>
      <c r="F580" s="165" t="s">
        <v>519</v>
      </c>
      <c r="G580" s="36"/>
      <c r="H580" s="36"/>
      <c r="I580" s="166"/>
      <c r="J580" s="36"/>
      <c r="K580" s="36"/>
      <c r="L580" s="39"/>
      <c r="M580" s="167"/>
      <c r="N580" s="168"/>
      <c r="O580" s="64"/>
      <c r="P580" s="64"/>
      <c r="Q580" s="64"/>
      <c r="R580" s="64"/>
      <c r="S580" s="64"/>
      <c r="T580" s="65"/>
      <c r="U580" s="34"/>
      <c r="V580" s="34"/>
      <c r="W580" s="34"/>
      <c r="X580" s="34"/>
      <c r="Y580" s="34"/>
      <c r="Z580" s="34"/>
      <c r="AA580" s="34"/>
      <c r="AB580" s="34"/>
      <c r="AC580" s="34"/>
      <c r="AD580" s="34"/>
      <c r="AE580" s="34"/>
      <c r="AT580" s="17" t="s">
        <v>123</v>
      </c>
      <c r="AU580" s="17" t="s">
        <v>82</v>
      </c>
    </row>
    <row r="581" spans="1:65" s="11" customFormat="1" ht="11.25">
      <c r="B581" s="169"/>
      <c r="C581" s="170"/>
      <c r="D581" s="164" t="s">
        <v>132</v>
      </c>
      <c r="E581" s="171" t="s">
        <v>19</v>
      </c>
      <c r="F581" s="172" t="s">
        <v>673</v>
      </c>
      <c r="G581" s="170"/>
      <c r="H581" s="173">
        <v>3.9380000000000002</v>
      </c>
      <c r="I581" s="174"/>
      <c r="J581" s="170"/>
      <c r="K581" s="170"/>
      <c r="L581" s="175"/>
      <c r="M581" s="176"/>
      <c r="N581" s="177"/>
      <c r="O581" s="177"/>
      <c r="P581" s="177"/>
      <c r="Q581" s="177"/>
      <c r="R581" s="177"/>
      <c r="S581" s="177"/>
      <c r="T581" s="178"/>
      <c r="AT581" s="179" t="s">
        <v>132</v>
      </c>
      <c r="AU581" s="179" t="s">
        <v>82</v>
      </c>
      <c r="AV581" s="11" t="s">
        <v>82</v>
      </c>
      <c r="AW581" s="11" t="s">
        <v>33</v>
      </c>
      <c r="AX581" s="11" t="s">
        <v>72</v>
      </c>
      <c r="AY581" s="179" t="s">
        <v>122</v>
      </c>
    </row>
    <row r="582" spans="1:65" s="13" customFormat="1" ht="11.25">
      <c r="B582" s="190"/>
      <c r="C582" s="191"/>
      <c r="D582" s="164" t="s">
        <v>132</v>
      </c>
      <c r="E582" s="192" t="s">
        <v>19</v>
      </c>
      <c r="F582" s="193" t="s">
        <v>138</v>
      </c>
      <c r="G582" s="191"/>
      <c r="H582" s="194">
        <v>3.9380000000000002</v>
      </c>
      <c r="I582" s="195"/>
      <c r="J582" s="191"/>
      <c r="K582" s="191"/>
      <c r="L582" s="196"/>
      <c r="M582" s="197"/>
      <c r="N582" s="198"/>
      <c r="O582" s="198"/>
      <c r="P582" s="198"/>
      <c r="Q582" s="198"/>
      <c r="R582" s="198"/>
      <c r="S582" s="198"/>
      <c r="T582" s="199"/>
      <c r="AT582" s="200" t="s">
        <v>132</v>
      </c>
      <c r="AU582" s="200" t="s">
        <v>82</v>
      </c>
      <c r="AV582" s="13" t="s">
        <v>121</v>
      </c>
      <c r="AW582" s="13" t="s">
        <v>33</v>
      </c>
      <c r="AX582" s="13" t="s">
        <v>80</v>
      </c>
      <c r="AY582" s="200" t="s">
        <v>122</v>
      </c>
    </row>
    <row r="583" spans="1:65" s="2" customFormat="1" ht="24.2" customHeight="1">
      <c r="A583" s="34"/>
      <c r="B583" s="35"/>
      <c r="C583" s="201" t="s">
        <v>580</v>
      </c>
      <c r="D583" s="201" t="s">
        <v>312</v>
      </c>
      <c r="E583" s="202" t="s">
        <v>520</v>
      </c>
      <c r="F583" s="203" t="s">
        <v>521</v>
      </c>
      <c r="G583" s="204" t="s">
        <v>141</v>
      </c>
      <c r="H583" s="205">
        <v>3.2810000000000001</v>
      </c>
      <c r="I583" s="206"/>
      <c r="J583" s="207">
        <f>ROUND(I583*H583,2)</f>
        <v>0</v>
      </c>
      <c r="K583" s="203" t="s">
        <v>120</v>
      </c>
      <c r="L583" s="208"/>
      <c r="M583" s="209" t="s">
        <v>19</v>
      </c>
      <c r="N583" s="210" t="s">
        <v>43</v>
      </c>
      <c r="O583" s="64"/>
      <c r="P583" s="160">
        <f>O583*H583</f>
        <v>0</v>
      </c>
      <c r="Q583" s="160">
        <v>0</v>
      </c>
      <c r="R583" s="160">
        <f>Q583*H583</f>
        <v>0</v>
      </c>
      <c r="S583" s="160">
        <v>0</v>
      </c>
      <c r="T583" s="161">
        <f>S583*H583</f>
        <v>0</v>
      </c>
      <c r="U583" s="34"/>
      <c r="V583" s="34"/>
      <c r="W583" s="34"/>
      <c r="X583" s="34"/>
      <c r="Y583" s="34"/>
      <c r="Z583" s="34"/>
      <c r="AA583" s="34"/>
      <c r="AB583" s="34"/>
      <c r="AC583" s="34"/>
      <c r="AD583" s="34"/>
      <c r="AE583" s="34"/>
      <c r="AR583" s="162" t="s">
        <v>142</v>
      </c>
      <c r="AT583" s="162" t="s">
        <v>312</v>
      </c>
      <c r="AU583" s="162" t="s">
        <v>82</v>
      </c>
      <c r="AY583" s="17" t="s">
        <v>122</v>
      </c>
      <c r="BE583" s="163">
        <f>IF(N583="základní",J583,0)</f>
        <v>0</v>
      </c>
      <c r="BF583" s="163">
        <f>IF(N583="snížená",J583,0)</f>
        <v>0</v>
      </c>
      <c r="BG583" s="163">
        <f>IF(N583="zákl. přenesená",J583,0)</f>
        <v>0</v>
      </c>
      <c r="BH583" s="163">
        <f>IF(N583="sníž. přenesená",J583,0)</f>
        <v>0</v>
      </c>
      <c r="BI583" s="163">
        <f>IF(N583="nulová",J583,0)</f>
        <v>0</v>
      </c>
      <c r="BJ583" s="17" t="s">
        <v>80</v>
      </c>
      <c r="BK583" s="163">
        <f>ROUND(I583*H583,2)</f>
        <v>0</v>
      </c>
      <c r="BL583" s="17" t="s">
        <v>121</v>
      </c>
      <c r="BM583" s="162" t="s">
        <v>752</v>
      </c>
    </row>
    <row r="584" spans="1:65" s="2" customFormat="1" ht="11.25">
      <c r="A584" s="34"/>
      <c r="B584" s="35"/>
      <c r="C584" s="36"/>
      <c r="D584" s="164" t="s">
        <v>123</v>
      </c>
      <c r="E584" s="36"/>
      <c r="F584" s="165" t="s">
        <v>521</v>
      </c>
      <c r="G584" s="36"/>
      <c r="H584" s="36"/>
      <c r="I584" s="166"/>
      <c r="J584" s="36"/>
      <c r="K584" s="36"/>
      <c r="L584" s="39"/>
      <c r="M584" s="167"/>
      <c r="N584" s="168"/>
      <c r="O584" s="64"/>
      <c r="P584" s="64"/>
      <c r="Q584" s="64"/>
      <c r="R584" s="64"/>
      <c r="S584" s="64"/>
      <c r="T584" s="65"/>
      <c r="U584" s="34"/>
      <c r="V584" s="34"/>
      <c r="W584" s="34"/>
      <c r="X584" s="34"/>
      <c r="Y584" s="34"/>
      <c r="Z584" s="34"/>
      <c r="AA584" s="34"/>
      <c r="AB584" s="34"/>
      <c r="AC584" s="34"/>
      <c r="AD584" s="34"/>
      <c r="AE584" s="34"/>
      <c r="AT584" s="17" t="s">
        <v>123</v>
      </c>
      <c r="AU584" s="17" t="s">
        <v>82</v>
      </c>
    </row>
    <row r="585" spans="1:65" s="11" customFormat="1" ht="11.25">
      <c r="B585" s="169"/>
      <c r="C585" s="170"/>
      <c r="D585" s="164" t="s">
        <v>132</v>
      </c>
      <c r="E585" s="171" t="s">
        <v>19</v>
      </c>
      <c r="F585" s="172" t="s">
        <v>677</v>
      </c>
      <c r="G585" s="170"/>
      <c r="H585" s="173">
        <v>3.2810000000000001</v>
      </c>
      <c r="I585" s="174"/>
      <c r="J585" s="170"/>
      <c r="K585" s="170"/>
      <c r="L585" s="175"/>
      <c r="M585" s="176"/>
      <c r="N585" s="177"/>
      <c r="O585" s="177"/>
      <c r="P585" s="177"/>
      <c r="Q585" s="177"/>
      <c r="R585" s="177"/>
      <c r="S585" s="177"/>
      <c r="T585" s="178"/>
      <c r="AT585" s="179" t="s">
        <v>132</v>
      </c>
      <c r="AU585" s="179" t="s">
        <v>82</v>
      </c>
      <c r="AV585" s="11" t="s">
        <v>82</v>
      </c>
      <c r="AW585" s="11" t="s">
        <v>33</v>
      </c>
      <c r="AX585" s="11" t="s">
        <v>72</v>
      </c>
      <c r="AY585" s="179" t="s">
        <v>122</v>
      </c>
    </row>
    <row r="586" spans="1:65" s="13" customFormat="1" ht="11.25">
      <c r="B586" s="190"/>
      <c r="C586" s="191"/>
      <c r="D586" s="164" t="s">
        <v>132</v>
      </c>
      <c r="E586" s="192" t="s">
        <v>19</v>
      </c>
      <c r="F586" s="193" t="s">
        <v>138</v>
      </c>
      <c r="G586" s="191"/>
      <c r="H586" s="194">
        <v>3.2810000000000001</v>
      </c>
      <c r="I586" s="195"/>
      <c r="J586" s="191"/>
      <c r="K586" s="191"/>
      <c r="L586" s="196"/>
      <c r="M586" s="197"/>
      <c r="N586" s="198"/>
      <c r="O586" s="198"/>
      <c r="P586" s="198"/>
      <c r="Q586" s="198"/>
      <c r="R586" s="198"/>
      <c r="S586" s="198"/>
      <c r="T586" s="199"/>
      <c r="AT586" s="200" t="s">
        <v>132</v>
      </c>
      <c r="AU586" s="200" t="s">
        <v>82</v>
      </c>
      <c r="AV586" s="13" t="s">
        <v>121</v>
      </c>
      <c r="AW586" s="13" t="s">
        <v>33</v>
      </c>
      <c r="AX586" s="13" t="s">
        <v>80</v>
      </c>
      <c r="AY586" s="200" t="s">
        <v>122</v>
      </c>
    </row>
    <row r="587" spans="1:65" s="2" customFormat="1" ht="16.5" customHeight="1">
      <c r="A587" s="34"/>
      <c r="B587" s="35"/>
      <c r="C587" s="201" t="s">
        <v>753</v>
      </c>
      <c r="D587" s="201" t="s">
        <v>312</v>
      </c>
      <c r="E587" s="202" t="s">
        <v>523</v>
      </c>
      <c r="F587" s="203" t="s">
        <v>524</v>
      </c>
      <c r="G587" s="204" t="s">
        <v>119</v>
      </c>
      <c r="H587" s="205">
        <v>2</v>
      </c>
      <c r="I587" s="206"/>
      <c r="J587" s="207">
        <f>ROUND(I587*H587,2)</f>
        <v>0</v>
      </c>
      <c r="K587" s="203" t="s">
        <v>120</v>
      </c>
      <c r="L587" s="208"/>
      <c r="M587" s="209" t="s">
        <v>19</v>
      </c>
      <c r="N587" s="210" t="s">
        <v>43</v>
      </c>
      <c r="O587" s="64"/>
      <c r="P587" s="160">
        <f>O587*H587</f>
        <v>0</v>
      </c>
      <c r="Q587" s="160">
        <v>0</v>
      </c>
      <c r="R587" s="160">
        <f>Q587*H587</f>
        <v>0</v>
      </c>
      <c r="S587" s="160">
        <v>0</v>
      </c>
      <c r="T587" s="161">
        <f>S587*H587</f>
        <v>0</v>
      </c>
      <c r="U587" s="34"/>
      <c r="V587" s="34"/>
      <c r="W587" s="34"/>
      <c r="X587" s="34"/>
      <c r="Y587" s="34"/>
      <c r="Z587" s="34"/>
      <c r="AA587" s="34"/>
      <c r="AB587" s="34"/>
      <c r="AC587" s="34"/>
      <c r="AD587" s="34"/>
      <c r="AE587" s="34"/>
      <c r="AR587" s="162" t="s">
        <v>142</v>
      </c>
      <c r="AT587" s="162" t="s">
        <v>312</v>
      </c>
      <c r="AU587" s="162" t="s">
        <v>82</v>
      </c>
      <c r="AY587" s="17" t="s">
        <v>122</v>
      </c>
      <c r="BE587" s="163">
        <f>IF(N587="základní",J587,0)</f>
        <v>0</v>
      </c>
      <c r="BF587" s="163">
        <f>IF(N587="snížená",J587,0)</f>
        <v>0</v>
      </c>
      <c r="BG587" s="163">
        <f>IF(N587="zákl. přenesená",J587,0)</f>
        <v>0</v>
      </c>
      <c r="BH587" s="163">
        <f>IF(N587="sníž. přenesená",J587,0)</f>
        <v>0</v>
      </c>
      <c r="BI587" s="163">
        <f>IF(N587="nulová",J587,0)</f>
        <v>0</v>
      </c>
      <c r="BJ587" s="17" t="s">
        <v>80</v>
      </c>
      <c r="BK587" s="163">
        <f>ROUND(I587*H587,2)</f>
        <v>0</v>
      </c>
      <c r="BL587" s="17" t="s">
        <v>121</v>
      </c>
      <c r="BM587" s="162" t="s">
        <v>754</v>
      </c>
    </row>
    <row r="588" spans="1:65" s="2" customFormat="1" ht="11.25">
      <c r="A588" s="34"/>
      <c r="B588" s="35"/>
      <c r="C588" s="36"/>
      <c r="D588" s="164" t="s">
        <v>123</v>
      </c>
      <c r="E588" s="36"/>
      <c r="F588" s="165" t="s">
        <v>524</v>
      </c>
      <c r="G588" s="36"/>
      <c r="H588" s="36"/>
      <c r="I588" s="166"/>
      <c r="J588" s="36"/>
      <c r="K588" s="36"/>
      <c r="L588" s="39"/>
      <c r="M588" s="167"/>
      <c r="N588" s="168"/>
      <c r="O588" s="64"/>
      <c r="P588" s="64"/>
      <c r="Q588" s="64"/>
      <c r="R588" s="64"/>
      <c r="S588" s="64"/>
      <c r="T588" s="65"/>
      <c r="U588" s="34"/>
      <c r="V588" s="34"/>
      <c r="W588" s="34"/>
      <c r="X588" s="34"/>
      <c r="Y588" s="34"/>
      <c r="Z588" s="34"/>
      <c r="AA588" s="34"/>
      <c r="AB588" s="34"/>
      <c r="AC588" s="34"/>
      <c r="AD588" s="34"/>
      <c r="AE588" s="34"/>
      <c r="AT588" s="17" t="s">
        <v>123</v>
      </c>
      <c r="AU588" s="17" t="s">
        <v>82</v>
      </c>
    </row>
    <row r="589" spans="1:65" s="2" customFormat="1" ht="55.5" customHeight="1">
      <c r="A589" s="34"/>
      <c r="B589" s="35"/>
      <c r="C589" s="151" t="s">
        <v>583</v>
      </c>
      <c r="D589" s="151" t="s">
        <v>116</v>
      </c>
      <c r="E589" s="152" t="s">
        <v>151</v>
      </c>
      <c r="F589" s="153" t="s">
        <v>152</v>
      </c>
      <c r="G589" s="154" t="s">
        <v>141</v>
      </c>
      <c r="H589" s="155">
        <v>11.157</v>
      </c>
      <c r="I589" s="156"/>
      <c r="J589" s="157">
        <f>ROUND(I589*H589,2)</f>
        <v>0</v>
      </c>
      <c r="K589" s="153" t="s">
        <v>120</v>
      </c>
      <c r="L589" s="39"/>
      <c r="M589" s="158" t="s">
        <v>19</v>
      </c>
      <c r="N589" s="159" t="s">
        <v>43</v>
      </c>
      <c r="O589" s="64"/>
      <c r="P589" s="160">
        <f>O589*H589</f>
        <v>0</v>
      </c>
      <c r="Q589" s="160">
        <v>0</v>
      </c>
      <c r="R589" s="160">
        <f>Q589*H589</f>
        <v>0</v>
      </c>
      <c r="S589" s="160">
        <v>0</v>
      </c>
      <c r="T589" s="161">
        <f>S589*H589</f>
        <v>0</v>
      </c>
      <c r="U589" s="34"/>
      <c r="V589" s="34"/>
      <c r="W589" s="34"/>
      <c r="X589" s="34"/>
      <c r="Y589" s="34"/>
      <c r="Z589" s="34"/>
      <c r="AA589" s="34"/>
      <c r="AB589" s="34"/>
      <c r="AC589" s="34"/>
      <c r="AD589" s="34"/>
      <c r="AE589" s="34"/>
      <c r="AR589" s="162" t="s">
        <v>121</v>
      </c>
      <c r="AT589" s="162" t="s">
        <v>116</v>
      </c>
      <c r="AU589" s="162" t="s">
        <v>82</v>
      </c>
      <c r="AY589" s="17" t="s">
        <v>122</v>
      </c>
      <c r="BE589" s="163">
        <f>IF(N589="základní",J589,0)</f>
        <v>0</v>
      </c>
      <c r="BF589" s="163">
        <f>IF(N589="snížená",J589,0)</f>
        <v>0</v>
      </c>
      <c r="BG589" s="163">
        <f>IF(N589="zákl. přenesená",J589,0)</f>
        <v>0</v>
      </c>
      <c r="BH589" s="163">
        <f>IF(N589="sníž. přenesená",J589,0)</f>
        <v>0</v>
      </c>
      <c r="BI589" s="163">
        <f>IF(N589="nulová",J589,0)</f>
        <v>0</v>
      </c>
      <c r="BJ589" s="17" t="s">
        <v>80</v>
      </c>
      <c r="BK589" s="163">
        <f>ROUND(I589*H589,2)</f>
        <v>0</v>
      </c>
      <c r="BL589" s="17" t="s">
        <v>121</v>
      </c>
      <c r="BM589" s="162" t="s">
        <v>755</v>
      </c>
    </row>
    <row r="590" spans="1:65" s="2" customFormat="1" ht="29.25">
      <c r="A590" s="34"/>
      <c r="B590" s="35"/>
      <c r="C590" s="36"/>
      <c r="D590" s="164" t="s">
        <v>123</v>
      </c>
      <c r="E590" s="36"/>
      <c r="F590" s="165" t="s">
        <v>152</v>
      </c>
      <c r="G590" s="36"/>
      <c r="H590" s="36"/>
      <c r="I590" s="166"/>
      <c r="J590" s="36"/>
      <c r="K590" s="36"/>
      <c r="L590" s="39"/>
      <c r="M590" s="167"/>
      <c r="N590" s="168"/>
      <c r="O590" s="64"/>
      <c r="P590" s="64"/>
      <c r="Q590" s="64"/>
      <c r="R590" s="64"/>
      <c r="S590" s="64"/>
      <c r="T590" s="65"/>
      <c r="U590" s="34"/>
      <c r="V590" s="34"/>
      <c r="W590" s="34"/>
      <c r="X590" s="34"/>
      <c r="Y590" s="34"/>
      <c r="Z590" s="34"/>
      <c r="AA590" s="34"/>
      <c r="AB590" s="34"/>
      <c r="AC590" s="34"/>
      <c r="AD590" s="34"/>
      <c r="AE590" s="34"/>
      <c r="AT590" s="17" t="s">
        <v>123</v>
      </c>
      <c r="AU590" s="17" t="s">
        <v>82</v>
      </c>
    </row>
    <row r="591" spans="1:65" s="11" customFormat="1" ht="11.25">
      <c r="B591" s="169"/>
      <c r="C591" s="170"/>
      <c r="D591" s="164" t="s">
        <v>132</v>
      </c>
      <c r="E591" s="171" t="s">
        <v>19</v>
      </c>
      <c r="F591" s="172" t="s">
        <v>681</v>
      </c>
      <c r="G591" s="170"/>
      <c r="H591" s="173">
        <v>11.157</v>
      </c>
      <c r="I591" s="174"/>
      <c r="J591" s="170"/>
      <c r="K591" s="170"/>
      <c r="L591" s="175"/>
      <c r="M591" s="176"/>
      <c r="N591" s="177"/>
      <c r="O591" s="177"/>
      <c r="P591" s="177"/>
      <c r="Q591" s="177"/>
      <c r="R591" s="177"/>
      <c r="S591" s="177"/>
      <c r="T591" s="178"/>
      <c r="AT591" s="179" t="s">
        <v>132</v>
      </c>
      <c r="AU591" s="179" t="s">
        <v>82</v>
      </c>
      <c r="AV591" s="11" t="s">
        <v>82</v>
      </c>
      <c r="AW591" s="11" t="s">
        <v>33</v>
      </c>
      <c r="AX591" s="11" t="s">
        <v>72</v>
      </c>
      <c r="AY591" s="179" t="s">
        <v>122</v>
      </c>
    </row>
    <row r="592" spans="1:65" s="13" customFormat="1" ht="11.25">
      <c r="B592" s="190"/>
      <c r="C592" s="191"/>
      <c r="D592" s="164" t="s">
        <v>132</v>
      </c>
      <c r="E592" s="192" t="s">
        <v>19</v>
      </c>
      <c r="F592" s="193" t="s">
        <v>138</v>
      </c>
      <c r="G592" s="191"/>
      <c r="H592" s="194">
        <v>11.157</v>
      </c>
      <c r="I592" s="195"/>
      <c r="J592" s="191"/>
      <c r="K592" s="191"/>
      <c r="L592" s="196"/>
      <c r="M592" s="197"/>
      <c r="N592" s="198"/>
      <c r="O592" s="198"/>
      <c r="P592" s="198"/>
      <c r="Q592" s="198"/>
      <c r="R592" s="198"/>
      <c r="S592" s="198"/>
      <c r="T592" s="199"/>
      <c r="AT592" s="200" t="s">
        <v>132</v>
      </c>
      <c r="AU592" s="200" t="s">
        <v>82</v>
      </c>
      <c r="AV592" s="13" t="s">
        <v>121</v>
      </c>
      <c r="AW592" s="13" t="s">
        <v>33</v>
      </c>
      <c r="AX592" s="13" t="s">
        <v>80</v>
      </c>
      <c r="AY592" s="200" t="s">
        <v>122</v>
      </c>
    </row>
    <row r="593" spans="1:65" s="2" customFormat="1" ht="24.2" customHeight="1">
      <c r="A593" s="34"/>
      <c r="B593" s="35"/>
      <c r="C593" s="151" t="s">
        <v>756</v>
      </c>
      <c r="D593" s="151" t="s">
        <v>116</v>
      </c>
      <c r="E593" s="152" t="s">
        <v>526</v>
      </c>
      <c r="F593" s="153" t="s">
        <v>527</v>
      </c>
      <c r="G593" s="154" t="s">
        <v>175</v>
      </c>
      <c r="H593" s="155">
        <v>10</v>
      </c>
      <c r="I593" s="156"/>
      <c r="J593" s="157">
        <f>ROUND(I593*H593,2)</f>
        <v>0</v>
      </c>
      <c r="K593" s="153" t="s">
        <v>19</v>
      </c>
      <c r="L593" s="39"/>
      <c r="M593" s="158" t="s">
        <v>19</v>
      </c>
      <c r="N593" s="159" t="s">
        <v>43</v>
      </c>
      <c r="O593" s="64"/>
      <c r="P593" s="160">
        <f>O593*H593</f>
        <v>0</v>
      </c>
      <c r="Q593" s="160">
        <v>0</v>
      </c>
      <c r="R593" s="160">
        <f>Q593*H593</f>
        <v>0</v>
      </c>
      <c r="S593" s="160">
        <v>0</v>
      </c>
      <c r="T593" s="161">
        <f>S593*H593</f>
        <v>0</v>
      </c>
      <c r="U593" s="34"/>
      <c r="V593" s="34"/>
      <c r="W593" s="34"/>
      <c r="X593" s="34"/>
      <c r="Y593" s="34"/>
      <c r="Z593" s="34"/>
      <c r="AA593" s="34"/>
      <c r="AB593" s="34"/>
      <c r="AC593" s="34"/>
      <c r="AD593" s="34"/>
      <c r="AE593" s="34"/>
      <c r="AR593" s="162" t="s">
        <v>121</v>
      </c>
      <c r="AT593" s="162" t="s">
        <v>116</v>
      </c>
      <c r="AU593" s="162" t="s">
        <v>82</v>
      </c>
      <c r="AY593" s="17" t="s">
        <v>122</v>
      </c>
      <c r="BE593" s="163">
        <f>IF(N593="základní",J593,0)</f>
        <v>0</v>
      </c>
      <c r="BF593" s="163">
        <f>IF(N593="snížená",J593,0)</f>
        <v>0</v>
      </c>
      <c r="BG593" s="163">
        <f>IF(N593="zákl. přenesená",J593,0)</f>
        <v>0</v>
      </c>
      <c r="BH593" s="163">
        <f>IF(N593="sníž. přenesená",J593,0)</f>
        <v>0</v>
      </c>
      <c r="BI593" s="163">
        <f>IF(N593="nulová",J593,0)</f>
        <v>0</v>
      </c>
      <c r="BJ593" s="17" t="s">
        <v>80</v>
      </c>
      <c r="BK593" s="163">
        <f>ROUND(I593*H593,2)</f>
        <v>0</v>
      </c>
      <c r="BL593" s="17" t="s">
        <v>121</v>
      </c>
      <c r="BM593" s="162" t="s">
        <v>757</v>
      </c>
    </row>
    <row r="594" spans="1:65" s="2" customFormat="1" ht="19.5">
      <c r="A594" s="34"/>
      <c r="B594" s="35"/>
      <c r="C594" s="36"/>
      <c r="D594" s="164" t="s">
        <v>123</v>
      </c>
      <c r="E594" s="36"/>
      <c r="F594" s="165" t="s">
        <v>527</v>
      </c>
      <c r="G594" s="36"/>
      <c r="H594" s="36"/>
      <c r="I594" s="166"/>
      <c r="J594" s="36"/>
      <c r="K594" s="36"/>
      <c r="L594" s="39"/>
      <c r="M594" s="167"/>
      <c r="N594" s="168"/>
      <c r="O594" s="64"/>
      <c r="P594" s="64"/>
      <c r="Q594" s="64"/>
      <c r="R594" s="64"/>
      <c r="S594" s="64"/>
      <c r="T594" s="65"/>
      <c r="U594" s="34"/>
      <c r="V594" s="34"/>
      <c r="W594" s="34"/>
      <c r="X594" s="34"/>
      <c r="Y594" s="34"/>
      <c r="Z594" s="34"/>
      <c r="AA594" s="34"/>
      <c r="AB594" s="34"/>
      <c r="AC594" s="34"/>
      <c r="AD594" s="34"/>
      <c r="AE594" s="34"/>
      <c r="AT594" s="17" t="s">
        <v>123</v>
      </c>
      <c r="AU594" s="17" t="s">
        <v>82</v>
      </c>
    </row>
    <row r="595" spans="1:65" s="11" customFormat="1" ht="11.25">
      <c r="B595" s="169"/>
      <c r="C595" s="170"/>
      <c r="D595" s="164" t="s">
        <v>132</v>
      </c>
      <c r="E595" s="171" t="s">
        <v>19</v>
      </c>
      <c r="F595" s="172" t="s">
        <v>686</v>
      </c>
      <c r="G595" s="170"/>
      <c r="H595" s="173">
        <v>10</v>
      </c>
      <c r="I595" s="174"/>
      <c r="J595" s="170"/>
      <c r="K595" s="170"/>
      <c r="L595" s="175"/>
      <c r="M595" s="176"/>
      <c r="N595" s="177"/>
      <c r="O595" s="177"/>
      <c r="P595" s="177"/>
      <c r="Q595" s="177"/>
      <c r="R595" s="177"/>
      <c r="S595" s="177"/>
      <c r="T595" s="178"/>
      <c r="AT595" s="179" t="s">
        <v>132</v>
      </c>
      <c r="AU595" s="179" t="s">
        <v>82</v>
      </c>
      <c r="AV595" s="11" t="s">
        <v>82</v>
      </c>
      <c r="AW595" s="11" t="s">
        <v>33</v>
      </c>
      <c r="AX595" s="11" t="s">
        <v>72</v>
      </c>
      <c r="AY595" s="179" t="s">
        <v>122</v>
      </c>
    </row>
    <row r="596" spans="1:65" s="13" customFormat="1" ht="11.25">
      <c r="B596" s="190"/>
      <c r="C596" s="191"/>
      <c r="D596" s="164" t="s">
        <v>132</v>
      </c>
      <c r="E596" s="192" t="s">
        <v>19</v>
      </c>
      <c r="F596" s="193" t="s">
        <v>138</v>
      </c>
      <c r="G596" s="191"/>
      <c r="H596" s="194">
        <v>10</v>
      </c>
      <c r="I596" s="195"/>
      <c r="J596" s="191"/>
      <c r="K596" s="191"/>
      <c r="L596" s="196"/>
      <c r="M596" s="197"/>
      <c r="N596" s="198"/>
      <c r="O596" s="198"/>
      <c r="P596" s="198"/>
      <c r="Q596" s="198"/>
      <c r="R596" s="198"/>
      <c r="S596" s="198"/>
      <c r="T596" s="199"/>
      <c r="AT596" s="200" t="s">
        <v>132</v>
      </c>
      <c r="AU596" s="200" t="s">
        <v>82</v>
      </c>
      <c r="AV596" s="13" t="s">
        <v>121</v>
      </c>
      <c r="AW596" s="13" t="s">
        <v>33</v>
      </c>
      <c r="AX596" s="13" t="s">
        <v>80</v>
      </c>
      <c r="AY596" s="200" t="s">
        <v>122</v>
      </c>
    </row>
    <row r="597" spans="1:65" s="2" customFormat="1" ht="24.2" customHeight="1">
      <c r="A597" s="34"/>
      <c r="B597" s="35"/>
      <c r="C597" s="151" t="s">
        <v>585</v>
      </c>
      <c r="D597" s="151" t="s">
        <v>116</v>
      </c>
      <c r="E597" s="152" t="s">
        <v>529</v>
      </c>
      <c r="F597" s="153" t="s">
        <v>530</v>
      </c>
      <c r="G597" s="154" t="s">
        <v>175</v>
      </c>
      <c r="H597" s="155">
        <v>10</v>
      </c>
      <c r="I597" s="156"/>
      <c r="J597" s="157">
        <f>ROUND(I597*H597,2)</f>
        <v>0</v>
      </c>
      <c r="K597" s="153" t="s">
        <v>19</v>
      </c>
      <c r="L597" s="39"/>
      <c r="M597" s="158" t="s">
        <v>19</v>
      </c>
      <c r="N597" s="159" t="s">
        <v>43</v>
      </c>
      <c r="O597" s="64"/>
      <c r="P597" s="160">
        <f>O597*H597</f>
        <v>0</v>
      </c>
      <c r="Q597" s="160">
        <v>0</v>
      </c>
      <c r="R597" s="160">
        <f>Q597*H597</f>
        <v>0</v>
      </c>
      <c r="S597" s="160">
        <v>0</v>
      </c>
      <c r="T597" s="161">
        <f>S597*H597</f>
        <v>0</v>
      </c>
      <c r="U597" s="34"/>
      <c r="V597" s="34"/>
      <c r="W597" s="34"/>
      <c r="X597" s="34"/>
      <c r="Y597" s="34"/>
      <c r="Z597" s="34"/>
      <c r="AA597" s="34"/>
      <c r="AB597" s="34"/>
      <c r="AC597" s="34"/>
      <c r="AD597" s="34"/>
      <c r="AE597" s="34"/>
      <c r="AR597" s="162" t="s">
        <v>121</v>
      </c>
      <c r="AT597" s="162" t="s">
        <v>116</v>
      </c>
      <c r="AU597" s="162" t="s">
        <v>82</v>
      </c>
      <c r="AY597" s="17" t="s">
        <v>122</v>
      </c>
      <c r="BE597" s="163">
        <f>IF(N597="základní",J597,0)</f>
        <v>0</v>
      </c>
      <c r="BF597" s="163">
        <f>IF(N597="snížená",J597,0)</f>
        <v>0</v>
      </c>
      <c r="BG597" s="163">
        <f>IF(N597="zákl. přenesená",J597,0)</f>
        <v>0</v>
      </c>
      <c r="BH597" s="163">
        <f>IF(N597="sníž. přenesená",J597,0)</f>
        <v>0</v>
      </c>
      <c r="BI597" s="163">
        <f>IF(N597="nulová",J597,0)</f>
        <v>0</v>
      </c>
      <c r="BJ597" s="17" t="s">
        <v>80</v>
      </c>
      <c r="BK597" s="163">
        <f>ROUND(I597*H597,2)</f>
        <v>0</v>
      </c>
      <c r="BL597" s="17" t="s">
        <v>121</v>
      </c>
      <c r="BM597" s="162" t="s">
        <v>758</v>
      </c>
    </row>
    <row r="598" spans="1:65" s="2" customFormat="1" ht="19.5">
      <c r="A598" s="34"/>
      <c r="B598" s="35"/>
      <c r="C598" s="36"/>
      <c r="D598" s="164" t="s">
        <v>123</v>
      </c>
      <c r="E598" s="36"/>
      <c r="F598" s="165" t="s">
        <v>530</v>
      </c>
      <c r="G598" s="36"/>
      <c r="H598" s="36"/>
      <c r="I598" s="166"/>
      <c r="J598" s="36"/>
      <c r="K598" s="36"/>
      <c r="L598" s="39"/>
      <c r="M598" s="167"/>
      <c r="N598" s="168"/>
      <c r="O598" s="64"/>
      <c r="P598" s="64"/>
      <c r="Q598" s="64"/>
      <c r="R598" s="64"/>
      <c r="S598" s="64"/>
      <c r="T598" s="65"/>
      <c r="U598" s="34"/>
      <c r="V598" s="34"/>
      <c r="W598" s="34"/>
      <c r="X598" s="34"/>
      <c r="Y598" s="34"/>
      <c r="Z598" s="34"/>
      <c r="AA598" s="34"/>
      <c r="AB598" s="34"/>
      <c r="AC598" s="34"/>
      <c r="AD598" s="34"/>
      <c r="AE598" s="34"/>
      <c r="AT598" s="17" t="s">
        <v>123</v>
      </c>
      <c r="AU598" s="17" t="s">
        <v>82</v>
      </c>
    </row>
    <row r="599" spans="1:65" s="11" customFormat="1" ht="11.25">
      <c r="B599" s="169"/>
      <c r="C599" s="170"/>
      <c r="D599" s="164" t="s">
        <v>132</v>
      </c>
      <c r="E599" s="171" t="s">
        <v>19</v>
      </c>
      <c r="F599" s="172" t="s">
        <v>759</v>
      </c>
      <c r="G599" s="170"/>
      <c r="H599" s="173">
        <v>10</v>
      </c>
      <c r="I599" s="174"/>
      <c r="J599" s="170"/>
      <c r="K599" s="170"/>
      <c r="L599" s="175"/>
      <c r="M599" s="176"/>
      <c r="N599" s="177"/>
      <c r="O599" s="177"/>
      <c r="P599" s="177"/>
      <c r="Q599" s="177"/>
      <c r="R599" s="177"/>
      <c r="S599" s="177"/>
      <c r="T599" s="178"/>
      <c r="AT599" s="179" t="s">
        <v>132</v>
      </c>
      <c r="AU599" s="179" t="s">
        <v>82</v>
      </c>
      <c r="AV599" s="11" t="s">
        <v>82</v>
      </c>
      <c r="AW599" s="11" t="s">
        <v>33</v>
      </c>
      <c r="AX599" s="11" t="s">
        <v>72</v>
      </c>
      <c r="AY599" s="179" t="s">
        <v>122</v>
      </c>
    </row>
    <row r="600" spans="1:65" s="13" customFormat="1" ht="11.25">
      <c r="B600" s="190"/>
      <c r="C600" s="191"/>
      <c r="D600" s="164" t="s">
        <v>132</v>
      </c>
      <c r="E600" s="192" t="s">
        <v>19</v>
      </c>
      <c r="F600" s="193" t="s">
        <v>138</v>
      </c>
      <c r="G600" s="191"/>
      <c r="H600" s="194">
        <v>10</v>
      </c>
      <c r="I600" s="195"/>
      <c r="J600" s="191"/>
      <c r="K600" s="191"/>
      <c r="L600" s="196"/>
      <c r="M600" s="197"/>
      <c r="N600" s="198"/>
      <c r="O600" s="198"/>
      <c r="P600" s="198"/>
      <c r="Q600" s="198"/>
      <c r="R600" s="198"/>
      <c r="S600" s="198"/>
      <c r="T600" s="199"/>
      <c r="AT600" s="200" t="s">
        <v>132</v>
      </c>
      <c r="AU600" s="200" t="s">
        <v>82</v>
      </c>
      <c r="AV600" s="13" t="s">
        <v>121</v>
      </c>
      <c r="AW600" s="13" t="s">
        <v>33</v>
      </c>
      <c r="AX600" s="13" t="s">
        <v>80</v>
      </c>
      <c r="AY600" s="200" t="s">
        <v>122</v>
      </c>
    </row>
    <row r="601" spans="1:65" s="14" customFormat="1" ht="22.9" customHeight="1">
      <c r="B601" s="211"/>
      <c r="C601" s="212"/>
      <c r="D601" s="213" t="s">
        <v>71</v>
      </c>
      <c r="E601" s="235" t="s">
        <v>760</v>
      </c>
      <c r="F601" s="235" t="s">
        <v>761</v>
      </c>
      <c r="G601" s="212"/>
      <c r="H601" s="212"/>
      <c r="I601" s="215"/>
      <c r="J601" s="236">
        <f>BK601</f>
        <v>0</v>
      </c>
      <c r="K601" s="212"/>
      <c r="L601" s="217"/>
      <c r="M601" s="218"/>
      <c r="N601" s="219"/>
      <c r="O601" s="219"/>
      <c r="P601" s="220">
        <f>SUM(P602:P609)</f>
        <v>0</v>
      </c>
      <c r="Q601" s="219"/>
      <c r="R601" s="220">
        <f>SUM(R602:R609)</f>
        <v>0</v>
      </c>
      <c r="S601" s="219"/>
      <c r="T601" s="221">
        <f>SUM(T602:T609)</f>
        <v>0</v>
      </c>
      <c r="AR601" s="222" t="s">
        <v>80</v>
      </c>
      <c r="AT601" s="223" t="s">
        <v>71</v>
      </c>
      <c r="AU601" s="223" t="s">
        <v>80</v>
      </c>
      <c r="AY601" s="222" t="s">
        <v>122</v>
      </c>
      <c r="BK601" s="224">
        <f>SUM(BK602:BK609)</f>
        <v>0</v>
      </c>
    </row>
    <row r="602" spans="1:65" s="2" customFormat="1" ht="21.75" customHeight="1">
      <c r="A602" s="34"/>
      <c r="B602" s="35"/>
      <c r="C602" s="151" t="s">
        <v>762</v>
      </c>
      <c r="D602" s="151" t="s">
        <v>116</v>
      </c>
      <c r="E602" s="152" t="s">
        <v>497</v>
      </c>
      <c r="F602" s="153" t="s">
        <v>498</v>
      </c>
      <c r="G602" s="154" t="s">
        <v>175</v>
      </c>
      <c r="H602" s="155">
        <v>2.5</v>
      </c>
      <c r="I602" s="156"/>
      <c r="J602" s="157">
        <f>ROUND(I602*H602,2)</f>
        <v>0</v>
      </c>
      <c r="K602" s="153" t="s">
        <v>120</v>
      </c>
      <c r="L602" s="39"/>
      <c r="M602" s="158" t="s">
        <v>19</v>
      </c>
      <c r="N602" s="159" t="s">
        <v>43</v>
      </c>
      <c r="O602" s="64"/>
      <c r="P602" s="160">
        <f>O602*H602</f>
        <v>0</v>
      </c>
      <c r="Q602" s="160">
        <v>0</v>
      </c>
      <c r="R602" s="160">
        <f>Q602*H602</f>
        <v>0</v>
      </c>
      <c r="S602" s="160">
        <v>0</v>
      </c>
      <c r="T602" s="161">
        <f>S602*H602</f>
        <v>0</v>
      </c>
      <c r="U602" s="34"/>
      <c r="V602" s="34"/>
      <c r="W602" s="34"/>
      <c r="X602" s="34"/>
      <c r="Y602" s="34"/>
      <c r="Z602" s="34"/>
      <c r="AA602" s="34"/>
      <c r="AB602" s="34"/>
      <c r="AC602" s="34"/>
      <c r="AD602" s="34"/>
      <c r="AE602" s="34"/>
      <c r="AR602" s="162" t="s">
        <v>121</v>
      </c>
      <c r="AT602" s="162" t="s">
        <v>116</v>
      </c>
      <c r="AU602" s="162" t="s">
        <v>82</v>
      </c>
      <c r="AY602" s="17" t="s">
        <v>122</v>
      </c>
      <c r="BE602" s="163">
        <f>IF(N602="základní",J602,0)</f>
        <v>0</v>
      </c>
      <c r="BF602" s="163">
        <f>IF(N602="snížená",J602,0)</f>
        <v>0</v>
      </c>
      <c r="BG602" s="163">
        <f>IF(N602="zákl. přenesená",J602,0)</f>
        <v>0</v>
      </c>
      <c r="BH602" s="163">
        <f>IF(N602="sníž. přenesená",J602,0)</f>
        <v>0</v>
      </c>
      <c r="BI602" s="163">
        <f>IF(N602="nulová",J602,0)</f>
        <v>0</v>
      </c>
      <c r="BJ602" s="17" t="s">
        <v>80</v>
      </c>
      <c r="BK602" s="163">
        <f>ROUND(I602*H602,2)</f>
        <v>0</v>
      </c>
      <c r="BL602" s="17" t="s">
        <v>121</v>
      </c>
      <c r="BM602" s="162" t="s">
        <v>763</v>
      </c>
    </row>
    <row r="603" spans="1:65" s="2" customFormat="1" ht="11.25">
      <c r="A603" s="34"/>
      <c r="B603" s="35"/>
      <c r="C603" s="36"/>
      <c r="D603" s="164" t="s">
        <v>123</v>
      </c>
      <c r="E603" s="36"/>
      <c r="F603" s="165" t="s">
        <v>498</v>
      </c>
      <c r="G603" s="36"/>
      <c r="H603" s="36"/>
      <c r="I603" s="166"/>
      <c r="J603" s="36"/>
      <c r="K603" s="36"/>
      <c r="L603" s="39"/>
      <c r="M603" s="167"/>
      <c r="N603" s="168"/>
      <c r="O603" s="64"/>
      <c r="P603" s="64"/>
      <c r="Q603" s="64"/>
      <c r="R603" s="64"/>
      <c r="S603" s="64"/>
      <c r="T603" s="65"/>
      <c r="U603" s="34"/>
      <c r="V603" s="34"/>
      <c r="W603" s="34"/>
      <c r="X603" s="34"/>
      <c r="Y603" s="34"/>
      <c r="Z603" s="34"/>
      <c r="AA603" s="34"/>
      <c r="AB603" s="34"/>
      <c r="AC603" s="34"/>
      <c r="AD603" s="34"/>
      <c r="AE603" s="34"/>
      <c r="AT603" s="17" t="s">
        <v>123</v>
      </c>
      <c r="AU603" s="17" t="s">
        <v>82</v>
      </c>
    </row>
    <row r="604" spans="1:65" s="11" customFormat="1" ht="11.25">
      <c r="B604" s="169"/>
      <c r="C604" s="170"/>
      <c r="D604" s="164" t="s">
        <v>132</v>
      </c>
      <c r="E604" s="171" t="s">
        <v>19</v>
      </c>
      <c r="F604" s="172" t="s">
        <v>764</v>
      </c>
      <c r="G604" s="170"/>
      <c r="H604" s="173">
        <v>2.5</v>
      </c>
      <c r="I604" s="174"/>
      <c r="J604" s="170"/>
      <c r="K604" s="170"/>
      <c r="L604" s="175"/>
      <c r="M604" s="176"/>
      <c r="N604" s="177"/>
      <c r="O604" s="177"/>
      <c r="P604" s="177"/>
      <c r="Q604" s="177"/>
      <c r="R604" s="177"/>
      <c r="S604" s="177"/>
      <c r="T604" s="178"/>
      <c r="AT604" s="179" t="s">
        <v>132</v>
      </c>
      <c r="AU604" s="179" t="s">
        <v>82</v>
      </c>
      <c r="AV604" s="11" t="s">
        <v>82</v>
      </c>
      <c r="AW604" s="11" t="s">
        <v>33</v>
      </c>
      <c r="AX604" s="11" t="s">
        <v>72</v>
      </c>
      <c r="AY604" s="179" t="s">
        <v>122</v>
      </c>
    </row>
    <row r="605" spans="1:65" s="13" customFormat="1" ht="11.25">
      <c r="B605" s="190"/>
      <c r="C605" s="191"/>
      <c r="D605" s="164" t="s">
        <v>132</v>
      </c>
      <c r="E605" s="192" t="s">
        <v>19</v>
      </c>
      <c r="F605" s="193" t="s">
        <v>138</v>
      </c>
      <c r="G605" s="191"/>
      <c r="H605" s="194">
        <v>2.5</v>
      </c>
      <c r="I605" s="195"/>
      <c r="J605" s="191"/>
      <c r="K605" s="191"/>
      <c r="L605" s="196"/>
      <c r="M605" s="197"/>
      <c r="N605" s="198"/>
      <c r="O605" s="198"/>
      <c r="P605" s="198"/>
      <c r="Q605" s="198"/>
      <c r="R605" s="198"/>
      <c r="S605" s="198"/>
      <c r="T605" s="199"/>
      <c r="AT605" s="200" t="s">
        <v>132</v>
      </c>
      <c r="AU605" s="200" t="s">
        <v>82</v>
      </c>
      <c r="AV605" s="13" t="s">
        <v>121</v>
      </c>
      <c r="AW605" s="13" t="s">
        <v>33</v>
      </c>
      <c r="AX605" s="13" t="s">
        <v>80</v>
      </c>
      <c r="AY605" s="200" t="s">
        <v>122</v>
      </c>
    </row>
    <row r="606" spans="1:65" s="2" customFormat="1" ht="21.75" customHeight="1">
      <c r="A606" s="34"/>
      <c r="B606" s="35"/>
      <c r="C606" s="151" t="s">
        <v>588</v>
      </c>
      <c r="D606" s="151" t="s">
        <v>116</v>
      </c>
      <c r="E606" s="152" t="s">
        <v>765</v>
      </c>
      <c r="F606" s="153" t="s">
        <v>766</v>
      </c>
      <c r="G606" s="154" t="s">
        <v>175</v>
      </c>
      <c r="H606" s="155">
        <v>2.5</v>
      </c>
      <c r="I606" s="156"/>
      <c r="J606" s="157">
        <f>ROUND(I606*H606,2)</f>
        <v>0</v>
      </c>
      <c r="K606" s="153" t="s">
        <v>120</v>
      </c>
      <c r="L606" s="39"/>
      <c r="M606" s="158" t="s">
        <v>19</v>
      </c>
      <c r="N606" s="159" t="s">
        <v>43</v>
      </c>
      <c r="O606" s="64"/>
      <c r="P606" s="160">
        <f>O606*H606</f>
        <v>0</v>
      </c>
      <c r="Q606" s="160">
        <v>0</v>
      </c>
      <c r="R606" s="160">
        <f>Q606*H606</f>
        <v>0</v>
      </c>
      <c r="S606" s="160">
        <v>0</v>
      </c>
      <c r="T606" s="161">
        <f>S606*H606</f>
        <v>0</v>
      </c>
      <c r="U606" s="34"/>
      <c r="V606" s="34"/>
      <c r="W606" s="34"/>
      <c r="X606" s="34"/>
      <c r="Y606" s="34"/>
      <c r="Z606" s="34"/>
      <c r="AA606" s="34"/>
      <c r="AB606" s="34"/>
      <c r="AC606" s="34"/>
      <c r="AD606" s="34"/>
      <c r="AE606" s="34"/>
      <c r="AR606" s="162" t="s">
        <v>121</v>
      </c>
      <c r="AT606" s="162" t="s">
        <v>116</v>
      </c>
      <c r="AU606" s="162" t="s">
        <v>82</v>
      </c>
      <c r="AY606" s="17" t="s">
        <v>122</v>
      </c>
      <c r="BE606" s="163">
        <f>IF(N606="základní",J606,0)</f>
        <v>0</v>
      </c>
      <c r="BF606" s="163">
        <f>IF(N606="snížená",J606,0)</f>
        <v>0</v>
      </c>
      <c r="BG606" s="163">
        <f>IF(N606="zákl. přenesená",J606,0)</f>
        <v>0</v>
      </c>
      <c r="BH606" s="163">
        <f>IF(N606="sníž. přenesená",J606,0)</f>
        <v>0</v>
      </c>
      <c r="BI606" s="163">
        <f>IF(N606="nulová",J606,0)</f>
        <v>0</v>
      </c>
      <c r="BJ606" s="17" t="s">
        <v>80</v>
      </c>
      <c r="BK606" s="163">
        <f>ROUND(I606*H606,2)</f>
        <v>0</v>
      </c>
      <c r="BL606" s="17" t="s">
        <v>121</v>
      </c>
      <c r="BM606" s="162" t="s">
        <v>767</v>
      </c>
    </row>
    <row r="607" spans="1:65" s="2" customFormat="1" ht="11.25">
      <c r="A607" s="34"/>
      <c r="B607" s="35"/>
      <c r="C607" s="36"/>
      <c r="D607" s="164" t="s">
        <v>123</v>
      </c>
      <c r="E607" s="36"/>
      <c r="F607" s="165" t="s">
        <v>766</v>
      </c>
      <c r="G607" s="36"/>
      <c r="H607" s="36"/>
      <c r="I607" s="166"/>
      <c r="J607" s="36"/>
      <c r="K607" s="36"/>
      <c r="L607" s="39"/>
      <c r="M607" s="167"/>
      <c r="N607" s="168"/>
      <c r="O607" s="64"/>
      <c r="P607" s="64"/>
      <c r="Q607" s="64"/>
      <c r="R607" s="64"/>
      <c r="S607" s="64"/>
      <c r="T607" s="65"/>
      <c r="U607" s="34"/>
      <c r="V607" s="34"/>
      <c r="W607" s="34"/>
      <c r="X607" s="34"/>
      <c r="Y607" s="34"/>
      <c r="Z607" s="34"/>
      <c r="AA607" s="34"/>
      <c r="AB607" s="34"/>
      <c r="AC607" s="34"/>
      <c r="AD607" s="34"/>
      <c r="AE607" s="34"/>
      <c r="AT607" s="17" t="s">
        <v>123</v>
      </c>
      <c r="AU607" s="17" t="s">
        <v>82</v>
      </c>
    </row>
    <row r="608" spans="1:65" s="11" customFormat="1" ht="11.25">
      <c r="B608" s="169"/>
      <c r="C608" s="170"/>
      <c r="D608" s="164" t="s">
        <v>132</v>
      </c>
      <c r="E608" s="171" t="s">
        <v>19</v>
      </c>
      <c r="F608" s="172" t="s">
        <v>768</v>
      </c>
      <c r="G608" s="170"/>
      <c r="H608" s="173">
        <v>2.5</v>
      </c>
      <c r="I608" s="174"/>
      <c r="J608" s="170"/>
      <c r="K608" s="170"/>
      <c r="L608" s="175"/>
      <c r="M608" s="176"/>
      <c r="N608" s="177"/>
      <c r="O608" s="177"/>
      <c r="P608" s="177"/>
      <c r="Q608" s="177"/>
      <c r="R608" s="177"/>
      <c r="S608" s="177"/>
      <c r="T608" s="178"/>
      <c r="AT608" s="179" t="s">
        <v>132</v>
      </c>
      <c r="AU608" s="179" t="s">
        <v>82</v>
      </c>
      <c r="AV608" s="11" t="s">
        <v>82</v>
      </c>
      <c r="AW608" s="11" t="s">
        <v>33</v>
      </c>
      <c r="AX608" s="11" t="s">
        <v>72</v>
      </c>
      <c r="AY608" s="179" t="s">
        <v>122</v>
      </c>
    </row>
    <row r="609" spans="1:65" s="13" customFormat="1" ht="11.25">
      <c r="B609" s="190"/>
      <c r="C609" s="191"/>
      <c r="D609" s="164" t="s">
        <v>132</v>
      </c>
      <c r="E609" s="192" t="s">
        <v>19</v>
      </c>
      <c r="F609" s="193" t="s">
        <v>138</v>
      </c>
      <c r="G609" s="191"/>
      <c r="H609" s="194">
        <v>2.5</v>
      </c>
      <c r="I609" s="195"/>
      <c r="J609" s="191"/>
      <c r="K609" s="191"/>
      <c r="L609" s="196"/>
      <c r="M609" s="197"/>
      <c r="N609" s="198"/>
      <c r="O609" s="198"/>
      <c r="P609" s="198"/>
      <c r="Q609" s="198"/>
      <c r="R609" s="198"/>
      <c r="S609" s="198"/>
      <c r="T609" s="199"/>
      <c r="AT609" s="200" t="s">
        <v>132</v>
      </c>
      <c r="AU609" s="200" t="s">
        <v>82</v>
      </c>
      <c r="AV609" s="13" t="s">
        <v>121</v>
      </c>
      <c r="AW609" s="13" t="s">
        <v>33</v>
      </c>
      <c r="AX609" s="13" t="s">
        <v>80</v>
      </c>
      <c r="AY609" s="200" t="s">
        <v>122</v>
      </c>
    </row>
    <row r="610" spans="1:65" s="14" customFormat="1" ht="22.9" customHeight="1">
      <c r="B610" s="211"/>
      <c r="C610" s="212"/>
      <c r="D610" s="213" t="s">
        <v>71</v>
      </c>
      <c r="E610" s="235" t="s">
        <v>769</v>
      </c>
      <c r="F610" s="235" t="s">
        <v>770</v>
      </c>
      <c r="G610" s="212"/>
      <c r="H610" s="212"/>
      <c r="I610" s="215"/>
      <c r="J610" s="236">
        <f>BK610</f>
        <v>0</v>
      </c>
      <c r="K610" s="212"/>
      <c r="L610" s="217"/>
      <c r="M610" s="218"/>
      <c r="N610" s="219"/>
      <c r="O610" s="219"/>
      <c r="P610" s="220">
        <f>SUM(P611:P686)</f>
        <v>0</v>
      </c>
      <c r="Q610" s="219"/>
      <c r="R610" s="220">
        <f>SUM(R611:R686)</f>
        <v>0</v>
      </c>
      <c r="S610" s="219"/>
      <c r="T610" s="221">
        <f>SUM(T611:T686)</f>
        <v>0</v>
      </c>
      <c r="AR610" s="222" t="s">
        <v>80</v>
      </c>
      <c r="AT610" s="223" t="s">
        <v>71</v>
      </c>
      <c r="AU610" s="223" t="s">
        <v>80</v>
      </c>
      <c r="AY610" s="222" t="s">
        <v>122</v>
      </c>
      <c r="BK610" s="224">
        <f>SUM(BK611:BK686)</f>
        <v>0</v>
      </c>
    </row>
    <row r="611" spans="1:65" s="2" customFormat="1" ht="21.75" customHeight="1">
      <c r="A611" s="34"/>
      <c r="B611" s="35"/>
      <c r="C611" s="151" t="s">
        <v>771</v>
      </c>
      <c r="D611" s="151" t="s">
        <v>116</v>
      </c>
      <c r="E611" s="152" t="s">
        <v>547</v>
      </c>
      <c r="F611" s="153" t="s">
        <v>548</v>
      </c>
      <c r="G611" s="154" t="s">
        <v>175</v>
      </c>
      <c r="H611" s="155">
        <v>18</v>
      </c>
      <c r="I611" s="156"/>
      <c r="J611" s="157">
        <f>ROUND(I611*H611,2)</f>
        <v>0</v>
      </c>
      <c r="K611" s="153" t="s">
        <v>120</v>
      </c>
      <c r="L611" s="39"/>
      <c r="M611" s="158" t="s">
        <v>19</v>
      </c>
      <c r="N611" s="159" t="s">
        <v>43</v>
      </c>
      <c r="O611" s="64"/>
      <c r="P611" s="160">
        <f>O611*H611</f>
        <v>0</v>
      </c>
      <c r="Q611" s="160">
        <v>0</v>
      </c>
      <c r="R611" s="160">
        <f>Q611*H611</f>
        <v>0</v>
      </c>
      <c r="S611" s="160">
        <v>0</v>
      </c>
      <c r="T611" s="161">
        <f>S611*H611</f>
        <v>0</v>
      </c>
      <c r="U611" s="34"/>
      <c r="V611" s="34"/>
      <c r="W611" s="34"/>
      <c r="X611" s="34"/>
      <c r="Y611" s="34"/>
      <c r="Z611" s="34"/>
      <c r="AA611" s="34"/>
      <c r="AB611" s="34"/>
      <c r="AC611" s="34"/>
      <c r="AD611" s="34"/>
      <c r="AE611" s="34"/>
      <c r="AR611" s="162" t="s">
        <v>121</v>
      </c>
      <c r="AT611" s="162" t="s">
        <v>116</v>
      </c>
      <c r="AU611" s="162" t="s">
        <v>82</v>
      </c>
      <c r="AY611" s="17" t="s">
        <v>122</v>
      </c>
      <c r="BE611" s="163">
        <f>IF(N611="základní",J611,0)</f>
        <v>0</v>
      </c>
      <c r="BF611" s="163">
        <f>IF(N611="snížená",J611,0)</f>
        <v>0</v>
      </c>
      <c r="BG611" s="163">
        <f>IF(N611="zákl. přenesená",J611,0)</f>
        <v>0</v>
      </c>
      <c r="BH611" s="163">
        <f>IF(N611="sníž. přenesená",J611,0)</f>
        <v>0</v>
      </c>
      <c r="BI611" s="163">
        <f>IF(N611="nulová",J611,0)</f>
        <v>0</v>
      </c>
      <c r="BJ611" s="17" t="s">
        <v>80</v>
      </c>
      <c r="BK611" s="163">
        <f>ROUND(I611*H611,2)</f>
        <v>0</v>
      </c>
      <c r="BL611" s="17" t="s">
        <v>121</v>
      </c>
      <c r="BM611" s="162" t="s">
        <v>772</v>
      </c>
    </row>
    <row r="612" spans="1:65" s="2" customFormat="1" ht="11.25">
      <c r="A612" s="34"/>
      <c r="B612" s="35"/>
      <c r="C612" s="36"/>
      <c r="D612" s="164" t="s">
        <v>123</v>
      </c>
      <c r="E612" s="36"/>
      <c r="F612" s="165" t="s">
        <v>548</v>
      </c>
      <c r="G612" s="36"/>
      <c r="H612" s="36"/>
      <c r="I612" s="166"/>
      <c r="J612" s="36"/>
      <c r="K612" s="36"/>
      <c r="L612" s="39"/>
      <c r="M612" s="167"/>
      <c r="N612" s="168"/>
      <c r="O612" s="64"/>
      <c r="P612" s="64"/>
      <c r="Q612" s="64"/>
      <c r="R612" s="64"/>
      <c r="S612" s="64"/>
      <c r="T612" s="65"/>
      <c r="U612" s="34"/>
      <c r="V612" s="34"/>
      <c r="W612" s="34"/>
      <c r="X612" s="34"/>
      <c r="Y612" s="34"/>
      <c r="Z612" s="34"/>
      <c r="AA612" s="34"/>
      <c r="AB612" s="34"/>
      <c r="AC612" s="34"/>
      <c r="AD612" s="34"/>
      <c r="AE612" s="34"/>
      <c r="AT612" s="17" t="s">
        <v>123</v>
      </c>
      <c r="AU612" s="17" t="s">
        <v>82</v>
      </c>
    </row>
    <row r="613" spans="1:65" s="11" customFormat="1" ht="11.25">
      <c r="B613" s="169"/>
      <c r="C613" s="170"/>
      <c r="D613" s="164" t="s">
        <v>132</v>
      </c>
      <c r="E613" s="171" t="s">
        <v>19</v>
      </c>
      <c r="F613" s="172" t="s">
        <v>773</v>
      </c>
      <c r="G613" s="170"/>
      <c r="H613" s="173">
        <v>18</v>
      </c>
      <c r="I613" s="174"/>
      <c r="J613" s="170"/>
      <c r="K613" s="170"/>
      <c r="L613" s="175"/>
      <c r="M613" s="176"/>
      <c r="N613" s="177"/>
      <c r="O613" s="177"/>
      <c r="P613" s="177"/>
      <c r="Q613" s="177"/>
      <c r="R613" s="177"/>
      <c r="S613" s="177"/>
      <c r="T613" s="178"/>
      <c r="AT613" s="179" t="s">
        <v>132</v>
      </c>
      <c r="AU613" s="179" t="s">
        <v>82</v>
      </c>
      <c r="AV613" s="11" t="s">
        <v>82</v>
      </c>
      <c r="AW613" s="11" t="s">
        <v>33</v>
      </c>
      <c r="AX613" s="11" t="s">
        <v>72</v>
      </c>
      <c r="AY613" s="179" t="s">
        <v>122</v>
      </c>
    </row>
    <row r="614" spans="1:65" s="13" customFormat="1" ht="11.25">
      <c r="B614" s="190"/>
      <c r="C614" s="191"/>
      <c r="D614" s="164" t="s">
        <v>132</v>
      </c>
      <c r="E614" s="192" t="s">
        <v>19</v>
      </c>
      <c r="F614" s="193" t="s">
        <v>138</v>
      </c>
      <c r="G614" s="191"/>
      <c r="H614" s="194">
        <v>18</v>
      </c>
      <c r="I614" s="195"/>
      <c r="J614" s="191"/>
      <c r="K614" s="191"/>
      <c r="L614" s="196"/>
      <c r="M614" s="197"/>
      <c r="N614" s="198"/>
      <c r="O614" s="198"/>
      <c r="P614" s="198"/>
      <c r="Q614" s="198"/>
      <c r="R614" s="198"/>
      <c r="S614" s="198"/>
      <c r="T614" s="199"/>
      <c r="AT614" s="200" t="s">
        <v>132</v>
      </c>
      <c r="AU614" s="200" t="s">
        <v>82</v>
      </c>
      <c r="AV614" s="13" t="s">
        <v>121</v>
      </c>
      <c r="AW614" s="13" t="s">
        <v>33</v>
      </c>
      <c r="AX614" s="13" t="s">
        <v>80</v>
      </c>
      <c r="AY614" s="200" t="s">
        <v>122</v>
      </c>
    </row>
    <row r="615" spans="1:65" s="2" customFormat="1" ht="24.2" customHeight="1">
      <c r="A615" s="34"/>
      <c r="B615" s="35"/>
      <c r="C615" s="151" t="s">
        <v>590</v>
      </c>
      <c r="D615" s="151" t="s">
        <v>116</v>
      </c>
      <c r="E615" s="152" t="s">
        <v>550</v>
      </c>
      <c r="F615" s="153" t="s">
        <v>551</v>
      </c>
      <c r="G615" s="154" t="s">
        <v>130</v>
      </c>
      <c r="H615" s="155">
        <v>47.25</v>
      </c>
      <c r="I615" s="156"/>
      <c r="J615" s="157">
        <f>ROUND(I615*H615,2)</f>
        <v>0</v>
      </c>
      <c r="K615" s="153" t="s">
        <v>120</v>
      </c>
      <c r="L615" s="39"/>
      <c r="M615" s="158" t="s">
        <v>19</v>
      </c>
      <c r="N615" s="159" t="s">
        <v>43</v>
      </c>
      <c r="O615" s="64"/>
      <c r="P615" s="160">
        <f>O615*H615</f>
        <v>0</v>
      </c>
      <c r="Q615" s="160">
        <v>0</v>
      </c>
      <c r="R615" s="160">
        <f>Q615*H615</f>
        <v>0</v>
      </c>
      <c r="S615" s="160">
        <v>0</v>
      </c>
      <c r="T615" s="161">
        <f>S615*H615</f>
        <v>0</v>
      </c>
      <c r="U615" s="34"/>
      <c r="V615" s="34"/>
      <c r="W615" s="34"/>
      <c r="X615" s="34"/>
      <c r="Y615" s="34"/>
      <c r="Z615" s="34"/>
      <c r="AA615" s="34"/>
      <c r="AB615" s="34"/>
      <c r="AC615" s="34"/>
      <c r="AD615" s="34"/>
      <c r="AE615" s="34"/>
      <c r="AR615" s="162" t="s">
        <v>121</v>
      </c>
      <c r="AT615" s="162" t="s">
        <v>116</v>
      </c>
      <c r="AU615" s="162" t="s">
        <v>82</v>
      </c>
      <c r="AY615" s="17" t="s">
        <v>122</v>
      </c>
      <c r="BE615" s="163">
        <f>IF(N615="základní",J615,0)</f>
        <v>0</v>
      </c>
      <c r="BF615" s="163">
        <f>IF(N615="snížená",J615,0)</f>
        <v>0</v>
      </c>
      <c r="BG615" s="163">
        <f>IF(N615="zákl. přenesená",J615,0)</f>
        <v>0</v>
      </c>
      <c r="BH615" s="163">
        <f>IF(N615="sníž. přenesená",J615,0)</f>
        <v>0</v>
      </c>
      <c r="BI615" s="163">
        <f>IF(N615="nulová",J615,0)</f>
        <v>0</v>
      </c>
      <c r="BJ615" s="17" t="s">
        <v>80</v>
      </c>
      <c r="BK615" s="163">
        <f>ROUND(I615*H615,2)</f>
        <v>0</v>
      </c>
      <c r="BL615" s="17" t="s">
        <v>121</v>
      </c>
      <c r="BM615" s="162" t="s">
        <v>774</v>
      </c>
    </row>
    <row r="616" spans="1:65" s="2" customFormat="1" ht="19.5">
      <c r="A616" s="34"/>
      <c r="B616" s="35"/>
      <c r="C616" s="36"/>
      <c r="D616" s="164" t="s">
        <v>123</v>
      </c>
      <c r="E616" s="36"/>
      <c r="F616" s="165" t="s">
        <v>551</v>
      </c>
      <c r="G616" s="36"/>
      <c r="H616" s="36"/>
      <c r="I616" s="166"/>
      <c r="J616" s="36"/>
      <c r="K616" s="36"/>
      <c r="L616" s="39"/>
      <c r="M616" s="167"/>
      <c r="N616" s="168"/>
      <c r="O616" s="64"/>
      <c r="P616" s="64"/>
      <c r="Q616" s="64"/>
      <c r="R616" s="64"/>
      <c r="S616" s="64"/>
      <c r="T616" s="65"/>
      <c r="U616" s="34"/>
      <c r="V616" s="34"/>
      <c r="W616" s="34"/>
      <c r="X616" s="34"/>
      <c r="Y616" s="34"/>
      <c r="Z616" s="34"/>
      <c r="AA616" s="34"/>
      <c r="AB616" s="34"/>
      <c r="AC616" s="34"/>
      <c r="AD616" s="34"/>
      <c r="AE616" s="34"/>
      <c r="AT616" s="17" t="s">
        <v>123</v>
      </c>
      <c r="AU616" s="17" t="s">
        <v>82</v>
      </c>
    </row>
    <row r="617" spans="1:65" s="11" customFormat="1" ht="11.25">
      <c r="B617" s="169"/>
      <c r="C617" s="170"/>
      <c r="D617" s="164" t="s">
        <v>132</v>
      </c>
      <c r="E617" s="171" t="s">
        <v>19</v>
      </c>
      <c r="F617" s="172" t="s">
        <v>775</v>
      </c>
      <c r="G617" s="170"/>
      <c r="H617" s="173">
        <v>47.25</v>
      </c>
      <c r="I617" s="174"/>
      <c r="J617" s="170"/>
      <c r="K617" s="170"/>
      <c r="L617" s="175"/>
      <c r="M617" s="176"/>
      <c r="N617" s="177"/>
      <c r="O617" s="177"/>
      <c r="P617" s="177"/>
      <c r="Q617" s="177"/>
      <c r="R617" s="177"/>
      <c r="S617" s="177"/>
      <c r="T617" s="178"/>
      <c r="AT617" s="179" t="s">
        <v>132</v>
      </c>
      <c r="AU617" s="179" t="s">
        <v>82</v>
      </c>
      <c r="AV617" s="11" t="s">
        <v>82</v>
      </c>
      <c r="AW617" s="11" t="s">
        <v>33</v>
      </c>
      <c r="AX617" s="11" t="s">
        <v>72</v>
      </c>
      <c r="AY617" s="179" t="s">
        <v>122</v>
      </c>
    </row>
    <row r="618" spans="1:65" s="13" customFormat="1" ht="11.25">
      <c r="B618" s="190"/>
      <c r="C618" s="191"/>
      <c r="D618" s="164" t="s">
        <v>132</v>
      </c>
      <c r="E618" s="192" t="s">
        <v>19</v>
      </c>
      <c r="F618" s="193" t="s">
        <v>138</v>
      </c>
      <c r="G618" s="191"/>
      <c r="H618" s="194">
        <v>47.25</v>
      </c>
      <c r="I618" s="195"/>
      <c r="J618" s="191"/>
      <c r="K618" s="191"/>
      <c r="L618" s="196"/>
      <c r="M618" s="197"/>
      <c r="N618" s="198"/>
      <c r="O618" s="198"/>
      <c r="P618" s="198"/>
      <c r="Q618" s="198"/>
      <c r="R618" s="198"/>
      <c r="S618" s="198"/>
      <c r="T618" s="199"/>
      <c r="AT618" s="200" t="s">
        <v>132</v>
      </c>
      <c r="AU618" s="200" t="s">
        <v>82</v>
      </c>
      <c r="AV618" s="13" t="s">
        <v>121</v>
      </c>
      <c r="AW618" s="13" t="s">
        <v>33</v>
      </c>
      <c r="AX618" s="13" t="s">
        <v>80</v>
      </c>
      <c r="AY618" s="200" t="s">
        <v>122</v>
      </c>
    </row>
    <row r="619" spans="1:65" s="2" customFormat="1" ht="55.5" customHeight="1">
      <c r="A619" s="34"/>
      <c r="B619" s="35"/>
      <c r="C619" s="151" t="s">
        <v>776</v>
      </c>
      <c r="D619" s="151" t="s">
        <v>116</v>
      </c>
      <c r="E619" s="152" t="s">
        <v>151</v>
      </c>
      <c r="F619" s="153" t="s">
        <v>152</v>
      </c>
      <c r="G619" s="154" t="s">
        <v>141</v>
      </c>
      <c r="H619" s="155">
        <v>17.672000000000001</v>
      </c>
      <c r="I619" s="156"/>
      <c r="J619" s="157">
        <f>ROUND(I619*H619,2)</f>
        <v>0</v>
      </c>
      <c r="K619" s="153" t="s">
        <v>120</v>
      </c>
      <c r="L619" s="39"/>
      <c r="M619" s="158" t="s">
        <v>19</v>
      </c>
      <c r="N619" s="159" t="s">
        <v>43</v>
      </c>
      <c r="O619" s="64"/>
      <c r="P619" s="160">
        <f>O619*H619</f>
        <v>0</v>
      </c>
      <c r="Q619" s="160">
        <v>0</v>
      </c>
      <c r="R619" s="160">
        <f>Q619*H619</f>
        <v>0</v>
      </c>
      <c r="S619" s="160">
        <v>0</v>
      </c>
      <c r="T619" s="161">
        <f>S619*H619</f>
        <v>0</v>
      </c>
      <c r="U619" s="34"/>
      <c r="V619" s="34"/>
      <c r="W619" s="34"/>
      <c r="X619" s="34"/>
      <c r="Y619" s="34"/>
      <c r="Z619" s="34"/>
      <c r="AA619" s="34"/>
      <c r="AB619" s="34"/>
      <c r="AC619" s="34"/>
      <c r="AD619" s="34"/>
      <c r="AE619" s="34"/>
      <c r="AR619" s="162" t="s">
        <v>121</v>
      </c>
      <c r="AT619" s="162" t="s">
        <v>116</v>
      </c>
      <c r="AU619" s="162" t="s">
        <v>82</v>
      </c>
      <c r="AY619" s="17" t="s">
        <v>122</v>
      </c>
      <c r="BE619" s="163">
        <f>IF(N619="základní",J619,0)</f>
        <v>0</v>
      </c>
      <c r="BF619" s="163">
        <f>IF(N619="snížená",J619,0)</f>
        <v>0</v>
      </c>
      <c r="BG619" s="163">
        <f>IF(N619="zákl. přenesená",J619,0)</f>
        <v>0</v>
      </c>
      <c r="BH619" s="163">
        <f>IF(N619="sníž. přenesená",J619,0)</f>
        <v>0</v>
      </c>
      <c r="BI619" s="163">
        <f>IF(N619="nulová",J619,0)</f>
        <v>0</v>
      </c>
      <c r="BJ619" s="17" t="s">
        <v>80</v>
      </c>
      <c r="BK619" s="163">
        <f>ROUND(I619*H619,2)</f>
        <v>0</v>
      </c>
      <c r="BL619" s="17" t="s">
        <v>121</v>
      </c>
      <c r="BM619" s="162" t="s">
        <v>777</v>
      </c>
    </row>
    <row r="620" spans="1:65" s="2" customFormat="1" ht="29.25">
      <c r="A620" s="34"/>
      <c r="B620" s="35"/>
      <c r="C620" s="36"/>
      <c r="D620" s="164" t="s">
        <v>123</v>
      </c>
      <c r="E620" s="36"/>
      <c r="F620" s="165" t="s">
        <v>152</v>
      </c>
      <c r="G620" s="36"/>
      <c r="H620" s="36"/>
      <c r="I620" s="166"/>
      <c r="J620" s="36"/>
      <c r="K620" s="36"/>
      <c r="L620" s="39"/>
      <c r="M620" s="167"/>
      <c r="N620" s="168"/>
      <c r="O620" s="64"/>
      <c r="P620" s="64"/>
      <c r="Q620" s="64"/>
      <c r="R620" s="64"/>
      <c r="S620" s="64"/>
      <c r="T620" s="65"/>
      <c r="U620" s="34"/>
      <c r="V620" s="34"/>
      <c r="W620" s="34"/>
      <c r="X620" s="34"/>
      <c r="Y620" s="34"/>
      <c r="Z620" s="34"/>
      <c r="AA620" s="34"/>
      <c r="AB620" s="34"/>
      <c r="AC620" s="34"/>
      <c r="AD620" s="34"/>
      <c r="AE620" s="34"/>
      <c r="AT620" s="17" t="s">
        <v>123</v>
      </c>
      <c r="AU620" s="17" t="s">
        <v>82</v>
      </c>
    </row>
    <row r="621" spans="1:65" s="11" customFormat="1" ht="11.25">
      <c r="B621" s="169"/>
      <c r="C621" s="170"/>
      <c r="D621" s="164" t="s">
        <v>132</v>
      </c>
      <c r="E621" s="171" t="s">
        <v>19</v>
      </c>
      <c r="F621" s="172" t="s">
        <v>778</v>
      </c>
      <c r="G621" s="170"/>
      <c r="H621" s="173">
        <v>17.672000000000001</v>
      </c>
      <c r="I621" s="174"/>
      <c r="J621" s="170"/>
      <c r="K621" s="170"/>
      <c r="L621" s="175"/>
      <c r="M621" s="176"/>
      <c r="N621" s="177"/>
      <c r="O621" s="177"/>
      <c r="P621" s="177"/>
      <c r="Q621" s="177"/>
      <c r="R621" s="177"/>
      <c r="S621" s="177"/>
      <c r="T621" s="178"/>
      <c r="AT621" s="179" t="s">
        <v>132</v>
      </c>
      <c r="AU621" s="179" t="s">
        <v>82</v>
      </c>
      <c r="AV621" s="11" t="s">
        <v>82</v>
      </c>
      <c r="AW621" s="11" t="s">
        <v>33</v>
      </c>
      <c r="AX621" s="11" t="s">
        <v>72</v>
      </c>
      <c r="AY621" s="179" t="s">
        <v>122</v>
      </c>
    </row>
    <row r="622" spans="1:65" s="13" customFormat="1" ht="11.25">
      <c r="B622" s="190"/>
      <c r="C622" s="191"/>
      <c r="D622" s="164" t="s">
        <v>132</v>
      </c>
      <c r="E622" s="192" t="s">
        <v>19</v>
      </c>
      <c r="F622" s="193" t="s">
        <v>138</v>
      </c>
      <c r="G622" s="191"/>
      <c r="H622" s="194">
        <v>17.672000000000001</v>
      </c>
      <c r="I622" s="195"/>
      <c r="J622" s="191"/>
      <c r="K622" s="191"/>
      <c r="L622" s="196"/>
      <c r="M622" s="197"/>
      <c r="N622" s="198"/>
      <c r="O622" s="198"/>
      <c r="P622" s="198"/>
      <c r="Q622" s="198"/>
      <c r="R622" s="198"/>
      <c r="S622" s="198"/>
      <c r="T622" s="199"/>
      <c r="AT622" s="200" t="s">
        <v>132</v>
      </c>
      <c r="AU622" s="200" t="s">
        <v>82</v>
      </c>
      <c r="AV622" s="13" t="s">
        <v>121</v>
      </c>
      <c r="AW622" s="13" t="s">
        <v>33</v>
      </c>
      <c r="AX622" s="13" t="s">
        <v>80</v>
      </c>
      <c r="AY622" s="200" t="s">
        <v>122</v>
      </c>
    </row>
    <row r="623" spans="1:65" s="2" customFormat="1" ht="24.2" customHeight="1">
      <c r="A623" s="34"/>
      <c r="B623" s="35"/>
      <c r="C623" s="151" t="s">
        <v>595</v>
      </c>
      <c r="D623" s="151" t="s">
        <v>116</v>
      </c>
      <c r="E623" s="152" t="s">
        <v>554</v>
      </c>
      <c r="F623" s="153" t="s">
        <v>555</v>
      </c>
      <c r="G623" s="154" t="s">
        <v>141</v>
      </c>
      <c r="H623" s="155">
        <v>17.672000000000001</v>
      </c>
      <c r="I623" s="156"/>
      <c r="J623" s="157">
        <f>ROUND(I623*H623,2)</f>
        <v>0</v>
      </c>
      <c r="K623" s="153" t="s">
        <v>120</v>
      </c>
      <c r="L623" s="39"/>
      <c r="M623" s="158" t="s">
        <v>19</v>
      </c>
      <c r="N623" s="159" t="s">
        <v>43</v>
      </c>
      <c r="O623" s="64"/>
      <c r="P623" s="160">
        <f>O623*H623</f>
        <v>0</v>
      </c>
      <c r="Q623" s="160">
        <v>0</v>
      </c>
      <c r="R623" s="160">
        <f>Q623*H623</f>
        <v>0</v>
      </c>
      <c r="S623" s="160">
        <v>0</v>
      </c>
      <c r="T623" s="161">
        <f>S623*H623</f>
        <v>0</v>
      </c>
      <c r="U623" s="34"/>
      <c r="V623" s="34"/>
      <c r="W623" s="34"/>
      <c r="X623" s="34"/>
      <c r="Y623" s="34"/>
      <c r="Z623" s="34"/>
      <c r="AA623" s="34"/>
      <c r="AB623" s="34"/>
      <c r="AC623" s="34"/>
      <c r="AD623" s="34"/>
      <c r="AE623" s="34"/>
      <c r="AR623" s="162" t="s">
        <v>121</v>
      </c>
      <c r="AT623" s="162" t="s">
        <v>116</v>
      </c>
      <c r="AU623" s="162" t="s">
        <v>82</v>
      </c>
      <c r="AY623" s="17" t="s">
        <v>122</v>
      </c>
      <c r="BE623" s="163">
        <f>IF(N623="základní",J623,0)</f>
        <v>0</v>
      </c>
      <c r="BF623" s="163">
        <f>IF(N623="snížená",J623,0)</f>
        <v>0</v>
      </c>
      <c r="BG623" s="163">
        <f>IF(N623="zákl. přenesená",J623,0)</f>
        <v>0</v>
      </c>
      <c r="BH623" s="163">
        <f>IF(N623="sníž. přenesená",J623,0)</f>
        <v>0</v>
      </c>
      <c r="BI623" s="163">
        <f>IF(N623="nulová",J623,0)</f>
        <v>0</v>
      </c>
      <c r="BJ623" s="17" t="s">
        <v>80</v>
      </c>
      <c r="BK623" s="163">
        <f>ROUND(I623*H623,2)</f>
        <v>0</v>
      </c>
      <c r="BL623" s="17" t="s">
        <v>121</v>
      </c>
      <c r="BM623" s="162" t="s">
        <v>779</v>
      </c>
    </row>
    <row r="624" spans="1:65" s="2" customFormat="1" ht="11.25">
      <c r="A624" s="34"/>
      <c r="B624" s="35"/>
      <c r="C624" s="36"/>
      <c r="D624" s="164" t="s">
        <v>123</v>
      </c>
      <c r="E624" s="36"/>
      <c r="F624" s="165" t="s">
        <v>555</v>
      </c>
      <c r="G624" s="36"/>
      <c r="H624" s="36"/>
      <c r="I624" s="166"/>
      <c r="J624" s="36"/>
      <c r="K624" s="36"/>
      <c r="L624" s="39"/>
      <c r="M624" s="167"/>
      <c r="N624" s="168"/>
      <c r="O624" s="64"/>
      <c r="P624" s="64"/>
      <c r="Q624" s="64"/>
      <c r="R624" s="64"/>
      <c r="S624" s="64"/>
      <c r="T624" s="65"/>
      <c r="U624" s="34"/>
      <c r="V624" s="34"/>
      <c r="W624" s="34"/>
      <c r="X624" s="34"/>
      <c r="Y624" s="34"/>
      <c r="Z624" s="34"/>
      <c r="AA624" s="34"/>
      <c r="AB624" s="34"/>
      <c r="AC624" s="34"/>
      <c r="AD624" s="34"/>
      <c r="AE624" s="34"/>
      <c r="AT624" s="17" t="s">
        <v>123</v>
      </c>
      <c r="AU624" s="17" t="s">
        <v>82</v>
      </c>
    </row>
    <row r="625" spans="1:65" s="11" customFormat="1" ht="11.25">
      <c r="B625" s="169"/>
      <c r="C625" s="170"/>
      <c r="D625" s="164" t="s">
        <v>132</v>
      </c>
      <c r="E625" s="171" t="s">
        <v>19</v>
      </c>
      <c r="F625" s="172" t="s">
        <v>780</v>
      </c>
      <c r="G625" s="170"/>
      <c r="H625" s="173">
        <v>17.672000000000001</v>
      </c>
      <c r="I625" s="174"/>
      <c r="J625" s="170"/>
      <c r="K625" s="170"/>
      <c r="L625" s="175"/>
      <c r="M625" s="176"/>
      <c r="N625" s="177"/>
      <c r="O625" s="177"/>
      <c r="P625" s="177"/>
      <c r="Q625" s="177"/>
      <c r="R625" s="177"/>
      <c r="S625" s="177"/>
      <c r="T625" s="178"/>
      <c r="AT625" s="179" t="s">
        <v>132</v>
      </c>
      <c r="AU625" s="179" t="s">
        <v>82</v>
      </c>
      <c r="AV625" s="11" t="s">
        <v>82</v>
      </c>
      <c r="AW625" s="11" t="s">
        <v>33</v>
      </c>
      <c r="AX625" s="11" t="s">
        <v>72</v>
      </c>
      <c r="AY625" s="179" t="s">
        <v>122</v>
      </c>
    </row>
    <row r="626" spans="1:65" s="13" customFormat="1" ht="11.25">
      <c r="B626" s="190"/>
      <c r="C626" s="191"/>
      <c r="D626" s="164" t="s">
        <v>132</v>
      </c>
      <c r="E626" s="192" t="s">
        <v>19</v>
      </c>
      <c r="F626" s="193" t="s">
        <v>138</v>
      </c>
      <c r="G626" s="191"/>
      <c r="H626" s="194">
        <v>17.672000000000001</v>
      </c>
      <c r="I626" s="195"/>
      <c r="J626" s="191"/>
      <c r="K626" s="191"/>
      <c r="L626" s="196"/>
      <c r="M626" s="197"/>
      <c r="N626" s="198"/>
      <c r="O626" s="198"/>
      <c r="P626" s="198"/>
      <c r="Q626" s="198"/>
      <c r="R626" s="198"/>
      <c r="S626" s="198"/>
      <c r="T626" s="199"/>
      <c r="AT626" s="200" t="s">
        <v>132</v>
      </c>
      <c r="AU626" s="200" t="s">
        <v>82</v>
      </c>
      <c r="AV626" s="13" t="s">
        <v>121</v>
      </c>
      <c r="AW626" s="13" t="s">
        <v>33</v>
      </c>
      <c r="AX626" s="13" t="s">
        <v>80</v>
      </c>
      <c r="AY626" s="200" t="s">
        <v>122</v>
      </c>
    </row>
    <row r="627" spans="1:65" s="2" customFormat="1" ht="24.2" customHeight="1">
      <c r="A627" s="34"/>
      <c r="B627" s="35"/>
      <c r="C627" s="151" t="s">
        <v>781</v>
      </c>
      <c r="D627" s="151" t="s">
        <v>116</v>
      </c>
      <c r="E627" s="152" t="s">
        <v>557</v>
      </c>
      <c r="F627" s="153" t="s">
        <v>558</v>
      </c>
      <c r="G627" s="154" t="s">
        <v>175</v>
      </c>
      <c r="H627" s="155">
        <v>18</v>
      </c>
      <c r="I627" s="156"/>
      <c r="J627" s="157">
        <f>ROUND(I627*H627,2)</f>
        <v>0</v>
      </c>
      <c r="K627" s="153" t="s">
        <v>120</v>
      </c>
      <c r="L627" s="39"/>
      <c r="M627" s="158" t="s">
        <v>19</v>
      </c>
      <c r="N627" s="159" t="s">
        <v>43</v>
      </c>
      <c r="O627" s="64"/>
      <c r="P627" s="160">
        <f>O627*H627</f>
        <v>0</v>
      </c>
      <c r="Q627" s="160">
        <v>0</v>
      </c>
      <c r="R627" s="160">
        <f>Q627*H627</f>
        <v>0</v>
      </c>
      <c r="S627" s="160">
        <v>0</v>
      </c>
      <c r="T627" s="161">
        <f>S627*H627</f>
        <v>0</v>
      </c>
      <c r="U627" s="34"/>
      <c r="V627" s="34"/>
      <c r="W627" s="34"/>
      <c r="X627" s="34"/>
      <c r="Y627" s="34"/>
      <c r="Z627" s="34"/>
      <c r="AA627" s="34"/>
      <c r="AB627" s="34"/>
      <c r="AC627" s="34"/>
      <c r="AD627" s="34"/>
      <c r="AE627" s="34"/>
      <c r="AR627" s="162" t="s">
        <v>121</v>
      </c>
      <c r="AT627" s="162" t="s">
        <v>116</v>
      </c>
      <c r="AU627" s="162" t="s">
        <v>82</v>
      </c>
      <c r="AY627" s="17" t="s">
        <v>122</v>
      </c>
      <c r="BE627" s="163">
        <f>IF(N627="základní",J627,0)</f>
        <v>0</v>
      </c>
      <c r="BF627" s="163">
        <f>IF(N627="snížená",J627,0)</f>
        <v>0</v>
      </c>
      <c r="BG627" s="163">
        <f>IF(N627="zákl. přenesená",J627,0)</f>
        <v>0</v>
      </c>
      <c r="BH627" s="163">
        <f>IF(N627="sníž. přenesená",J627,0)</f>
        <v>0</v>
      </c>
      <c r="BI627" s="163">
        <f>IF(N627="nulová",J627,0)</f>
        <v>0</v>
      </c>
      <c r="BJ627" s="17" t="s">
        <v>80</v>
      </c>
      <c r="BK627" s="163">
        <f>ROUND(I627*H627,2)</f>
        <v>0</v>
      </c>
      <c r="BL627" s="17" t="s">
        <v>121</v>
      </c>
      <c r="BM627" s="162" t="s">
        <v>782</v>
      </c>
    </row>
    <row r="628" spans="1:65" s="2" customFormat="1" ht="11.25">
      <c r="A628" s="34"/>
      <c r="B628" s="35"/>
      <c r="C628" s="36"/>
      <c r="D628" s="164" t="s">
        <v>123</v>
      </c>
      <c r="E628" s="36"/>
      <c r="F628" s="165" t="s">
        <v>558</v>
      </c>
      <c r="G628" s="36"/>
      <c r="H628" s="36"/>
      <c r="I628" s="166"/>
      <c r="J628" s="36"/>
      <c r="K628" s="36"/>
      <c r="L628" s="39"/>
      <c r="M628" s="167"/>
      <c r="N628" s="168"/>
      <c r="O628" s="64"/>
      <c r="P628" s="64"/>
      <c r="Q628" s="64"/>
      <c r="R628" s="64"/>
      <c r="S628" s="64"/>
      <c r="T628" s="65"/>
      <c r="U628" s="34"/>
      <c r="V628" s="34"/>
      <c r="W628" s="34"/>
      <c r="X628" s="34"/>
      <c r="Y628" s="34"/>
      <c r="Z628" s="34"/>
      <c r="AA628" s="34"/>
      <c r="AB628" s="34"/>
      <c r="AC628" s="34"/>
      <c r="AD628" s="34"/>
      <c r="AE628" s="34"/>
      <c r="AT628" s="17" t="s">
        <v>123</v>
      </c>
      <c r="AU628" s="17" t="s">
        <v>82</v>
      </c>
    </row>
    <row r="629" spans="1:65" s="11" customFormat="1" ht="11.25">
      <c r="B629" s="169"/>
      <c r="C629" s="170"/>
      <c r="D629" s="164" t="s">
        <v>132</v>
      </c>
      <c r="E629" s="171" t="s">
        <v>19</v>
      </c>
      <c r="F629" s="172" t="s">
        <v>773</v>
      </c>
      <c r="G629" s="170"/>
      <c r="H629" s="173">
        <v>18</v>
      </c>
      <c r="I629" s="174"/>
      <c r="J629" s="170"/>
      <c r="K629" s="170"/>
      <c r="L629" s="175"/>
      <c r="M629" s="176"/>
      <c r="N629" s="177"/>
      <c r="O629" s="177"/>
      <c r="P629" s="177"/>
      <c r="Q629" s="177"/>
      <c r="R629" s="177"/>
      <c r="S629" s="177"/>
      <c r="T629" s="178"/>
      <c r="AT629" s="179" t="s">
        <v>132</v>
      </c>
      <c r="AU629" s="179" t="s">
        <v>82</v>
      </c>
      <c r="AV629" s="11" t="s">
        <v>82</v>
      </c>
      <c r="AW629" s="11" t="s">
        <v>33</v>
      </c>
      <c r="AX629" s="11" t="s">
        <v>72</v>
      </c>
      <c r="AY629" s="179" t="s">
        <v>122</v>
      </c>
    </row>
    <row r="630" spans="1:65" s="13" customFormat="1" ht="11.25">
      <c r="B630" s="190"/>
      <c r="C630" s="191"/>
      <c r="D630" s="164" t="s">
        <v>132</v>
      </c>
      <c r="E630" s="192" t="s">
        <v>19</v>
      </c>
      <c r="F630" s="193" t="s">
        <v>138</v>
      </c>
      <c r="G630" s="191"/>
      <c r="H630" s="194">
        <v>18</v>
      </c>
      <c r="I630" s="195"/>
      <c r="J630" s="191"/>
      <c r="K630" s="191"/>
      <c r="L630" s="196"/>
      <c r="M630" s="197"/>
      <c r="N630" s="198"/>
      <c r="O630" s="198"/>
      <c r="P630" s="198"/>
      <c r="Q630" s="198"/>
      <c r="R630" s="198"/>
      <c r="S630" s="198"/>
      <c r="T630" s="199"/>
      <c r="AT630" s="200" t="s">
        <v>132</v>
      </c>
      <c r="AU630" s="200" t="s">
        <v>82</v>
      </c>
      <c r="AV630" s="13" t="s">
        <v>121</v>
      </c>
      <c r="AW630" s="13" t="s">
        <v>33</v>
      </c>
      <c r="AX630" s="13" t="s">
        <v>80</v>
      </c>
      <c r="AY630" s="200" t="s">
        <v>122</v>
      </c>
    </row>
    <row r="631" spans="1:65" s="2" customFormat="1" ht="24.2" customHeight="1">
      <c r="A631" s="34"/>
      <c r="B631" s="35"/>
      <c r="C631" s="151" t="s">
        <v>599</v>
      </c>
      <c r="D631" s="151" t="s">
        <v>116</v>
      </c>
      <c r="E631" s="152" t="s">
        <v>593</v>
      </c>
      <c r="F631" s="153" t="s">
        <v>594</v>
      </c>
      <c r="G631" s="154" t="s">
        <v>175</v>
      </c>
      <c r="H631" s="155">
        <v>7.2</v>
      </c>
      <c r="I631" s="156"/>
      <c r="J631" s="157">
        <f>ROUND(I631*H631,2)</f>
        <v>0</v>
      </c>
      <c r="K631" s="153" t="s">
        <v>120</v>
      </c>
      <c r="L631" s="39"/>
      <c r="M631" s="158" t="s">
        <v>19</v>
      </c>
      <c r="N631" s="159" t="s">
        <v>43</v>
      </c>
      <c r="O631" s="64"/>
      <c r="P631" s="160">
        <f>O631*H631</f>
        <v>0</v>
      </c>
      <c r="Q631" s="160">
        <v>0</v>
      </c>
      <c r="R631" s="160">
        <f>Q631*H631</f>
        <v>0</v>
      </c>
      <c r="S631" s="160">
        <v>0</v>
      </c>
      <c r="T631" s="161">
        <f>S631*H631</f>
        <v>0</v>
      </c>
      <c r="U631" s="34"/>
      <c r="V631" s="34"/>
      <c r="W631" s="34"/>
      <c r="X631" s="34"/>
      <c r="Y631" s="34"/>
      <c r="Z631" s="34"/>
      <c r="AA631" s="34"/>
      <c r="AB631" s="34"/>
      <c r="AC631" s="34"/>
      <c r="AD631" s="34"/>
      <c r="AE631" s="34"/>
      <c r="AR631" s="162" t="s">
        <v>121</v>
      </c>
      <c r="AT631" s="162" t="s">
        <v>116</v>
      </c>
      <c r="AU631" s="162" t="s">
        <v>82</v>
      </c>
      <c r="AY631" s="17" t="s">
        <v>122</v>
      </c>
      <c r="BE631" s="163">
        <f>IF(N631="základní",J631,0)</f>
        <v>0</v>
      </c>
      <c r="BF631" s="163">
        <f>IF(N631="snížená",J631,0)</f>
        <v>0</v>
      </c>
      <c r="BG631" s="163">
        <f>IF(N631="zákl. přenesená",J631,0)</f>
        <v>0</v>
      </c>
      <c r="BH631" s="163">
        <f>IF(N631="sníž. přenesená",J631,0)</f>
        <v>0</v>
      </c>
      <c r="BI631" s="163">
        <f>IF(N631="nulová",J631,0)</f>
        <v>0</v>
      </c>
      <c r="BJ631" s="17" t="s">
        <v>80</v>
      </c>
      <c r="BK631" s="163">
        <f>ROUND(I631*H631,2)</f>
        <v>0</v>
      </c>
      <c r="BL631" s="17" t="s">
        <v>121</v>
      </c>
      <c r="BM631" s="162" t="s">
        <v>783</v>
      </c>
    </row>
    <row r="632" spans="1:65" s="2" customFormat="1" ht="19.5">
      <c r="A632" s="34"/>
      <c r="B632" s="35"/>
      <c r="C632" s="36"/>
      <c r="D632" s="164" t="s">
        <v>123</v>
      </c>
      <c r="E632" s="36"/>
      <c r="F632" s="165" t="s">
        <v>594</v>
      </c>
      <c r="G632" s="36"/>
      <c r="H632" s="36"/>
      <c r="I632" s="166"/>
      <c r="J632" s="36"/>
      <c r="K632" s="36"/>
      <c r="L632" s="39"/>
      <c r="M632" s="167"/>
      <c r="N632" s="168"/>
      <c r="O632" s="64"/>
      <c r="P632" s="64"/>
      <c r="Q632" s="64"/>
      <c r="R632" s="64"/>
      <c r="S632" s="64"/>
      <c r="T632" s="65"/>
      <c r="U632" s="34"/>
      <c r="V632" s="34"/>
      <c r="W632" s="34"/>
      <c r="X632" s="34"/>
      <c r="Y632" s="34"/>
      <c r="Z632" s="34"/>
      <c r="AA632" s="34"/>
      <c r="AB632" s="34"/>
      <c r="AC632" s="34"/>
      <c r="AD632" s="34"/>
      <c r="AE632" s="34"/>
      <c r="AT632" s="17" t="s">
        <v>123</v>
      </c>
      <c r="AU632" s="17" t="s">
        <v>82</v>
      </c>
    </row>
    <row r="633" spans="1:65" s="2" customFormat="1" ht="24.2" customHeight="1">
      <c r="A633" s="34"/>
      <c r="B633" s="35"/>
      <c r="C633" s="151" t="s">
        <v>784</v>
      </c>
      <c r="D633" s="151" t="s">
        <v>116</v>
      </c>
      <c r="E633" s="152" t="s">
        <v>785</v>
      </c>
      <c r="F633" s="153" t="s">
        <v>786</v>
      </c>
      <c r="G633" s="154" t="s">
        <v>175</v>
      </c>
      <c r="H633" s="155">
        <v>2.7</v>
      </c>
      <c r="I633" s="156"/>
      <c r="J633" s="157">
        <f>ROUND(I633*H633,2)</f>
        <v>0</v>
      </c>
      <c r="K633" s="153" t="s">
        <v>120</v>
      </c>
      <c r="L633" s="39"/>
      <c r="M633" s="158" t="s">
        <v>19</v>
      </c>
      <c r="N633" s="159" t="s">
        <v>43</v>
      </c>
      <c r="O633" s="64"/>
      <c r="P633" s="160">
        <f>O633*H633</f>
        <v>0</v>
      </c>
      <c r="Q633" s="160">
        <v>0</v>
      </c>
      <c r="R633" s="160">
        <f>Q633*H633</f>
        <v>0</v>
      </c>
      <c r="S633" s="160">
        <v>0</v>
      </c>
      <c r="T633" s="161">
        <f>S633*H633</f>
        <v>0</v>
      </c>
      <c r="U633" s="34"/>
      <c r="V633" s="34"/>
      <c r="W633" s="34"/>
      <c r="X633" s="34"/>
      <c r="Y633" s="34"/>
      <c r="Z633" s="34"/>
      <c r="AA633" s="34"/>
      <c r="AB633" s="34"/>
      <c r="AC633" s="34"/>
      <c r="AD633" s="34"/>
      <c r="AE633" s="34"/>
      <c r="AR633" s="162" t="s">
        <v>121</v>
      </c>
      <c r="AT633" s="162" t="s">
        <v>116</v>
      </c>
      <c r="AU633" s="162" t="s">
        <v>82</v>
      </c>
      <c r="AY633" s="17" t="s">
        <v>122</v>
      </c>
      <c r="BE633" s="163">
        <f>IF(N633="základní",J633,0)</f>
        <v>0</v>
      </c>
      <c r="BF633" s="163">
        <f>IF(N633="snížená",J633,0)</f>
        <v>0</v>
      </c>
      <c r="BG633" s="163">
        <f>IF(N633="zákl. přenesená",J633,0)</f>
        <v>0</v>
      </c>
      <c r="BH633" s="163">
        <f>IF(N633="sníž. přenesená",J633,0)</f>
        <v>0</v>
      </c>
      <c r="BI633" s="163">
        <f>IF(N633="nulová",J633,0)</f>
        <v>0</v>
      </c>
      <c r="BJ633" s="17" t="s">
        <v>80</v>
      </c>
      <c r="BK633" s="163">
        <f>ROUND(I633*H633,2)</f>
        <v>0</v>
      </c>
      <c r="BL633" s="17" t="s">
        <v>121</v>
      </c>
      <c r="BM633" s="162" t="s">
        <v>787</v>
      </c>
    </row>
    <row r="634" spans="1:65" s="2" customFormat="1" ht="19.5">
      <c r="A634" s="34"/>
      <c r="B634" s="35"/>
      <c r="C634" s="36"/>
      <c r="D634" s="164" t="s">
        <v>123</v>
      </c>
      <c r="E634" s="36"/>
      <c r="F634" s="165" t="s">
        <v>786</v>
      </c>
      <c r="G634" s="36"/>
      <c r="H634" s="36"/>
      <c r="I634" s="166"/>
      <c r="J634" s="36"/>
      <c r="K634" s="36"/>
      <c r="L634" s="39"/>
      <c r="M634" s="167"/>
      <c r="N634" s="168"/>
      <c r="O634" s="64"/>
      <c r="P634" s="64"/>
      <c r="Q634" s="64"/>
      <c r="R634" s="64"/>
      <c r="S634" s="64"/>
      <c r="T634" s="65"/>
      <c r="U634" s="34"/>
      <c r="V634" s="34"/>
      <c r="W634" s="34"/>
      <c r="X634" s="34"/>
      <c r="Y634" s="34"/>
      <c r="Z634" s="34"/>
      <c r="AA634" s="34"/>
      <c r="AB634" s="34"/>
      <c r="AC634" s="34"/>
      <c r="AD634" s="34"/>
      <c r="AE634" s="34"/>
      <c r="AT634" s="17" t="s">
        <v>123</v>
      </c>
      <c r="AU634" s="17" t="s">
        <v>82</v>
      </c>
    </row>
    <row r="635" spans="1:65" s="2" customFormat="1" ht="16.5" customHeight="1">
      <c r="A635" s="34"/>
      <c r="B635" s="35"/>
      <c r="C635" s="201" t="s">
        <v>603</v>
      </c>
      <c r="D635" s="201" t="s">
        <v>312</v>
      </c>
      <c r="E635" s="202" t="s">
        <v>597</v>
      </c>
      <c r="F635" s="203" t="s">
        <v>598</v>
      </c>
      <c r="G635" s="204" t="s">
        <v>119</v>
      </c>
      <c r="H635" s="205">
        <v>12</v>
      </c>
      <c r="I635" s="206"/>
      <c r="J635" s="207">
        <f>ROUND(I635*H635,2)</f>
        <v>0</v>
      </c>
      <c r="K635" s="203" t="s">
        <v>120</v>
      </c>
      <c r="L635" s="208"/>
      <c r="M635" s="209" t="s">
        <v>19</v>
      </c>
      <c r="N635" s="210" t="s">
        <v>43</v>
      </c>
      <c r="O635" s="64"/>
      <c r="P635" s="160">
        <f>O635*H635</f>
        <v>0</v>
      </c>
      <c r="Q635" s="160">
        <v>0</v>
      </c>
      <c r="R635" s="160">
        <f>Q635*H635</f>
        <v>0</v>
      </c>
      <c r="S635" s="160">
        <v>0</v>
      </c>
      <c r="T635" s="161">
        <f>S635*H635</f>
        <v>0</v>
      </c>
      <c r="U635" s="34"/>
      <c r="V635" s="34"/>
      <c r="W635" s="34"/>
      <c r="X635" s="34"/>
      <c r="Y635" s="34"/>
      <c r="Z635" s="34"/>
      <c r="AA635" s="34"/>
      <c r="AB635" s="34"/>
      <c r="AC635" s="34"/>
      <c r="AD635" s="34"/>
      <c r="AE635" s="34"/>
      <c r="AR635" s="162" t="s">
        <v>142</v>
      </c>
      <c r="AT635" s="162" t="s">
        <v>312</v>
      </c>
      <c r="AU635" s="162" t="s">
        <v>82</v>
      </c>
      <c r="AY635" s="17" t="s">
        <v>122</v>
      </c>
      <c r="BE635" s="163">
        <f>IF(N635="základní",J635,0)</f>
        <v>0</v>
      </c>
      <c r="BF635" s="163">
        <f>IF(N635="snížená",J635,0)</f>
        <v>0</v>
      </c>
      <c r="BG635" s="163">
        <f>IF(N635="zákl. přenesená",J635,0)</f>
        <v>0</v>
      </c>
      <c r="BH635" s="163">
        <f>IF(N635="sníž. přenesená",J635,0)</f>
        <v>0</v>
      </c>
      <c r="BI635" s="163">
        <f>IF(N635="nulová",J635,0)</f>
        <v>0</v>
      </c>
      <c r="BJ635" s="17" t="s">
        <v>80</v>
      </c>
      <c r="BK635" s="163">
        <f>ROUND(I635*H635,2)</f>
        <v>0</v>
      </c>
      <c r="BL635" s="17" t="s">
        <v>121</v>
      </c>
      <c r="BM635" s="162" t="s">
        <v>788</v>
      </c>
    </row>
    <row r="636" spans="1:65" s="2" customFormat="1" ht="11.25">
      <c r="A636" s="34"/>
      <c r="B636" s="35"/>
      <c r="C636" s="36"/>
      <c r="D636" s="164" t="s">
        <v>123</v>
      </c>
      <c r="E636" s="36"/>
      <c r="F636" s="165" t="s">
        <v>598</v>
      </c>
      <c r="G636" s="36"/>
      <c r="H636" s="36"/>
      <c r="I636" s="166"/>
      <c r="J636" s="36"/>
      <c r="K636" s="36"/>
      <c r="L636" s="39"/>
      <c r="M636" s="167"/>
      <c r="N636" s="168"/>
      <c r="O636" s="64"/>
      <c r="P636" s="64"/>
      <c r="Q636" s="64"/>
      <c r="R636" s="64"/>
      <c r="S636" s="64"/>
      <c r="T636" s="65"/>
      <c r="U636" s="34"/>
      <c r="V636" s="34"/>
      <c r="W636" s="34"/>
      <c r="X636" s="34"/>
      <c r="Y636" s="34"/>
      <c r="Z636" s="34"/>
      <c r="AA636" s="34"/>
      <c r="AB636" s="34"/>
      <c r="AC636" s="34"/>
      <c r="AD636" s="34"/>
      <c r="AE636" s="34"/>
      <c r="AT636" s="17" t="s">
        <v>123</v>
      </c>
      <c r="AU636" s="17" t="s">
        <v>82</v>
      </c>
    </row>
    <row r="637" spans="1:65" s="2" customFormat="1" ht="16.5" customHeight="1">
      <c r="A637" s="34"/>
      <c r="B637" s="35"/>
      <c r="C637" s="201" t="s">
        <v>789</v>
      </c>
      <c r="D637" s="201" t="s">
        <v>312</v>
      </c>
      <c r="E637" s="202" t="s">
        <v>601</v>
      </c>
      <c r="F637" s="203" t="s">
        <v>602</v>
      </c>
      <c r="G637" s="204" t="s">
        <v>119</v>
      </c>
      <c r="H637" s="205">
        <v>24</v>
      </c>
      <c r="I637" s="206"/>
      <c r="J637" s="207">
        <f>ROUND(I637*H637,2)</f>
        <v>0</v>
      </c>
      <c r="K637" s="203" t="s">
        <v>120</v>
      </c>
      <c r="L637" s="208"/>
      <c r="M637" s="209" t="s">
        <v>19</v>
      </c>
      <c r="N637" s="210" t="s">
        <v>43</v>
      </c>
      <c r="O637" s="64"/>
      <c r="P637" s="160">
        <f>O637*H637</f>
        <v>0</v>
      </c>
      <c r="Q637" s="160">
        <v>0</v>
      </c>
      <c r="R637" s="160">
        <f>Q637*H637</f>
        <v>0</v>
      </c>
      <c r="S637" s="160">
        <v>0</v>
      </c>
      <c r="T637" s="161">
        <f>S637*H637</f>
        <v>0</v>
      </c>
      <c r="U637" s="34"/>
      <c r="V637" s="34"/>
      <c r="W637" s="34"/>
      <c r="X637" s="34"/>
      <c r="Y637" s="34"/>
      <c r="Z637" s="34"/>
      <c r="AA637" s="34"/>
      <c r="AB637" s="34"/>
      <c r="AC637" s="34"/>
      <c r="AD637" s="34"/>
      <c r="AE637" s="34"/>
      <c r="AR637" s="162" t="s">
        <v>142</v>
      </c>
      <c r="AT637" s="162" t="s">
        <v>312</v>
      </c>
      <c r="AU637" s="162" t="s">
        <v>82</v>
      </c>
      <c r="AY637" s="17" t="s">
        <v>122</v>
      </c>
      <c r="BE637" s="163">
        <f>IF(N637="základní",J637,0)</f>
        <v>0</v>
      </c>
      <c r="BF637" s="163">
        <f>IF(N637="snížená",J637,0)</f>
        <v>0</v>
      </c>
      <c r="BG637" s="163">
        <f>IF(N637="zákl. přenesená",J637,0)</f>
        <v>0</v>
      </c>
      <c r="BH637" s="163">
        <f>IF(N637="sníž. přenesená",J637,0)</f>
        <v>0</v>
      </c>
      <c r="BI637" s="163">
        <f>IF(N637="nulová",J637,0)</f>
        <v>0</v>
      </c>
      <c r="BJ637" s="17" t="s">
        <v>80</v>
      </c>
      <c r="BK637" s="163">
        <f>ROUND(I637*H637,2)</f>
        <v>0</v>
      </c>
      <c r="BL637" s="17" t="s">
        <v>121</v>
      </c>
      <c r="BM637" s="162" t="s">
        <v>790</v>
      </c>
    </row>
    <row r="638" spans="1:65" s="2" customFormat="1" ht="11.25">
      <c r="A638" s="34"/>
      <c r="B638" s="35"/>
      <c r="C638" s="36"/>
      <c r="D638" s="164" t="s">
        <v>123</v>
      </c>
      <c r="E638" s="36"/>
      <c r="F638" s="165" t="s">
        <v>602</v>
      </c>
      <c r="G638" s="36"/>
      <c r="H638" s="36"/>
      <c r="I638" s="166"/>
      <c r="J638" s="36"/>
      <c r="K638" s="36"/>
      <c r="L638" s="39"/>
      <c r="M638" s="167"/>
      <c r="N638" s="168"/>
      <c r="O638" s="64"/>
      <c r="P638" s="64"/>
      <c r="Q638" s="64"/>
      <c r="R638" s="64"/>
      <c r="S638" s="64"/>
      <c r="T638" s="65"/>
      <c r="U638" s="34"/>
      <c r="V638" s="34"/>
      <c r="W638" s="34"/>
      <c r="X638" s="34"/>
      <c r="Y638" s="34"/>
      <c r="Z638" s="34"/>
      <c r="AA638" s="34"/>
      <c r="AB638" s="34"/>
      <c r="AC638" s="34"/>
      <c r="AD638" s="34"/>
      <c r="AE638" s="34"/>
      <c r="AT638" s="17" t="s">
        <v>123</v>
      </c>
      <c r="AU638" s="17" t="s">
        <v>82</v>
      </c>
    </row>
    <row r="639" spans="1:65" s="2" customFormat="1" ht="24.2" customHeight="1">
      <c r="A639" s="34"/>
      <c r="B639" s="35"/>
      <c r="C639" s="201" t="s">
        <v>606</v>
      </c>
      <c r="D639" s="201" t="s">
        <v>312</v>
      </c>
      <c r="E639" s="202" t="s">
        <v>604</v>
      </c>
      <c r="F639" s="203" t="s">
        <v>605</v>
      </c>
      <c r="G639" s="204" t="s">
        <v>119</v>
      </c>
      <c r="H639" s="205">
        <v>2</v>
      </c>
      <c r="I639" s="206"/>
      <c r="J639" s="207">
        <f>ROUND(I639*H639,2)</f>
        <v>0</v>
      </c>
      <c r="K639" s="203" t="s">
        <v>120</v>
      </c>
      <c r="L639" s="208"/>
      <c r="M639" s="209" t="s">
        <v>19</v>
      </c>
      <c r="N639" s="210" t="s">
        <v>43</v>
      </c>
      <c r="O639" s="64"/>
      <c r="P639" s="160">
        <f>O639*H639</f>
        <v>0</v>
      </c>
      <c r="Q639" s="160">
        <v>0</v>
      </c>
      <c r="R639" s="160">
        <f>Q639*H639</f>
        <v>0</v>
      </c>
      <c r="S639" s="160">
        <v>0</v>
      </c>
      <c r="T639" s="161">
        <f>S639*H639</f>
        <v>0</v>
      </c>
      <c r="U639" s="34"/>
      <c r="V639" s="34"/>
      <c r="W639" s="34"/>
      <c r="X639" s="34"/>
      <c r="Y639" s="34"/>
      <c r="Z639" s="34"/>
      <c r="AA639" s="34"/>
      <c r="AB639" s="34"/>
      <c r="AC639" s="34"/>
      <c r="AD639" s="34"/>
      <c r="AE639" s="34"/>
      <c r="AR639" s="162" t="s">
        <v>142</v>
      </c>
      <c r="AT639" s="162" t="s">
        <v>312</v>
      </c>
      <c r="AU639" s="162" t="s">
        <v>82</v>
      </c>
      <c r="AY639" s="17" t="s">
        <v>122</v>
      </c>
      <c r="BE639" s="163">
        <f>IF(N639="základní",J639,0)</f>
        <v>0</v>
      </c>
      <c r="BF639" s="163">
        <f>IF(N639="snížená",J639,0)</f>
        <v>0</v>
      </c>
      <c r="BG639" s="163">
        <f>IF(N639="zákl. přenesená",J639,0)</f>
        <v>0</v>
      </c>
      <c r="BH639" s="163">
        <f>IF(N639="sníž. přenesená",J639,0)</f>
        <v>0</v>
      </c>
      <c r="BI639" s="163">
        <f>IF(N639="nulová",J639,0)</f>
        <v>0</v>
      </c>
      <c r="BJ639" s="17" t="s">
        <v>80</v>
      </c>
      <c r="BK639" s="163">
        <f>ROUND(I639*H639,2)</f>
        <v>0</v>
      </c>
      <c r="BL639" s="17" t="s">
        <v>121</v>
      </c>
      <c r="BM639" s="162" t="s">
        <v>791</v>
      </c>
    </row>
    <row r="640" spans="1:65" s="2" customFormat="1" ht="11.25">
      <c r="A640" s="34"/>
      <c r="B640" s="35"/>
      <c r="C640" s="36"/>
      <c r="D640" s="164" t="s">
        <v>123</v>
      </c>
      <c r="E640" s="36"/>
      <c r="F640" s="165" t="s">
        <v>605</v>
      </c>
      <c r="G640" s="36"/>
      <c r="H640" s="36"/>
      <c r="I640" s="166"/>
      <c r="J640" s="36"/>
      <c r="K640" s="36"/>
      <c r="L640" s="39"/>
      <c r="M640" s="167"/>
      <c r="N640" s="168"/>
      <c r="O640" s="64"/>
      <c r="P640" s="64"/>
      <c r="Q640" s="64"/>
      <c r="R640" s="64"/>
      <c r="S640" s="64"/>
      <c r="T640" s="65"/>
      <c r="U640" s="34"/>
      <c r="V640" s="34"/>
      <c r="W640" s="34"/>
      <c r="X640" s="34"/>
      <c r="Y640" s="34"/>
      <c r="Z640" s="34"/>
      <c r="AA640" s="34"/>
      <c r="AB640" s="34"/>
      <c r="AC640" s="34"/>
      <c r="AD640" s="34"/>
      <c r="AE640" s="34"/>
      <c r="AT640" s="17" t="s">
        <v>123</v>
      </c>
      <c r="AU640" s="17" t="s">
        <v>82</v>
      </c>
    </row>
    <row r="641" spans="1:65" s="2" customFormat="1" ht="21.75" customHeight="1">
      <c r="A641" s="34"/>
      <c r="B641" s="35"/>
      <c r="C641" s="201" t="s">
        <v>792</v>
      </c>
      <c r="D641" s="201" t="s">
        <v>312</v>
      </c>
      <c r="E641" s="202" t="s">
        <v>608</v>
      </c>
      <c r="F641" s="203" t="s">
        <v>609</v>
      </c>
      <c r="G641" s="204" t="s">
        <v>119</v>
      </c>
      <c r="H641" s="205">
        <v>10</v>
      </c>
      <c r="I641" s="206"/>
      <c r="J641" s="207">
        <f>ROUND(I641*H641,2)</f>
        <v>0</v>
      </c>
      <c r="K641" s="203" t="s">
        <v>120</v>
      </c>
      <c r="L641" s="208"/>
      <c r="M641" s="209" t="s">
        <v>19</v>
      </c>
      <c r="N641" s="210" t="s">
        <v>43</v>
      </c>
      <c r="O641" s="64"/>
      <c r="P641" s="160">
        <f>O641*H641</f>
        <v>0</v>
      </c>
      <c r="Q641" s="160">
        <v>0</v>
      </c>
      <c r="R641" s="160">
        <f>Q641*H641</f>
        <v>0</v>
      </c>
      <c r="S641" s="160">
        <v>0</v>
      </c>
      <c r="T641" s="161">
        <f>S641*H641</f>
        <v>0</v>
      </c>
      <c r="U641" s="34"/>
      <c r="V641" s="34"/>
      <c r="W641" s="34"/>
      <c r="X641" s="34"/>
      <c r="Y641" s="34"/>
      <c r="Z641" s="34"/>
      <c r="AA641" s="34"/>
      <c r="AB641" s="34"/>
      <c r="AC641" s="34"/>
      <c r="AD641" s="34"/>
      <c r="AE641" s="34"/>
      <c r="AR641" s="162" t="s">
        <v>142</v>
      </c>
      <c r="AT641" s="162" t="s">
        <v>312</v>
      </c>
      <c r="AU641" s="162" t="s">
        <v>82</v>
      </c>
      <c r="AY641" s="17" t="s">
        <v>122</v>
      </c>
      <c r="BE641" s="163">
        <f>IF(N641="základní",J641,0)</f>
        <v>0</v>
      </c>
      <c r="BF641" s="163">
        <f>IF(N641="snížená",J641,0)</f>
        <v>0</v>
      </c>
      <c r="BG641" s="163">
        <f>IF(N641="zákl. přenesená",J641,0)</f>
        <v>0</v>
      </c>
      <c r="BH641" s="163">
        <f>IF(N641="sníž. přenesená",J641,0)</f>
        <v>0</v>
      </c>
      <c r="BI641" s="163">
        <f>IF(N641="nulová",J641,0)</f>
        <v>0</v>
      </c>
      <c r="BJ641" s="17" t="s">
        <v>80</v>
      </c>
      <c r="BK641" s="163">
        <f>ROUND(I641*H641,2)</f>
        <v>0</v>
      </c>
      <c r="BL641" s="17" t="s">
        <v>121</v>
      </c>
      <c r="BM641" s="162" t="s">
        <v>793</v>
      </c>
    </row>
    <row r="642" spans="1:65" s="2" customFormat="1" ht="11.25">
      <c r="A642" s="34"/>
      <c r="B642" s="35"/>
      <c r="C642" s="36"/>
      <c r="D642" s="164" t="s">
        <v>123</v>
      </c>
      <c r="E642" s="36"/>
      <c r="F642" s="165" t="s">
        <v>609</v>
      </c>
      <c r="G642" s="36"/>
      <c r="H642" s="36"/>
      <c r="I642" s="166"/>
      <c r="J642" s="36"/>
      <c r="K642" s="36"/>
      <c r="L642" s="39"/>
      <c r="M642" s="167"/>
      <c r="N642" s="168"/>
      <c r="O642" s="64"/>
      <c r="P642" s="64"/>
      <c r="Q642" s="64"/>
      <c r="R642" s="64"/>
      <c r="S642" s="64"/>
      <c r="T642" s="65"/>
      <c r="U642" s="34"/>
      <c r="V642" s="34"/>
      <c r="W642" s="34"/>
      <c r="X642" s="34"/>
      <c r="Y642" s="34"/>
      <c r="Z642" s="34"/>
      <c r="AA642" s="34"/>
      <c r="AB642" s="34"/>
      <c r="AC642" s="34"/>
      <c r="AD642" s="34"/>
      <c r="AE642" s="34"/>
      <c r="AT642" s="17" t="s">
        <v>123</v>
      </c>
      <c r="AU642" s="17" t="s">
        <v>82</v>
      </c>
    </row>
    <row r="643" spans="1:65" s="2" customFormat="1" ht="16.5" customHeight="1">
      <c r="A643" s="34"/>
      <c r="B643" s="35"/>
      <c r="C643" s="201" t="s">
        <v>610</v>
      </c>
      <c r="D643" s="201" t="s">
        <v>312</v>
      </c>
      <c r="E643" s="202" t="s">
        <v>611</v>
      </c>
      <c r="F643" s="203" t="s">
        <v>612</v>
      </c>
      <c r="G643" s="204" t="s">
        <v>119</v>
      </c>
      <c r="H643" s="205">
        <v>4</v>
      </c>
      <c r="I643" s="206"/>
      <c r="J643" s="207">
        <f>ROUND(I643*H643,2)</f>
        <v>0</v>
      </c>
      <c r="K643" s="203" t="s">
        <v>120</v>
      </c>
      <c r="L643" s="208"/>
      <c r="M643" s="209" t="s">
        <v>19</v>
      </c>
      <c r="N643" s="210" t="s">
        <v>43</v>
      </c>
      <c r="O643" s="64"/>
      <c r="P643" s="160">
        <f>O643*H643</f>
        <v>0</v>
      </c>
      <c r="Q643" s="160">
        <v>0</v>
      </c>
      <c r="R643" s="160">
        <f>Q643*H643</f>
        <v>0</v>
      </c>
      <c r="S643" s="160">
        <v>0</v>
      </c>
      <c r="T643" s="161">
        <f>S643*H643</f>
        <v>0</v>
      </c>
      <c r="U643" s="34"/>
      <c r="V643" s="34"/>
      <c r="W643" s="34"/>
      <c r="X643" s="34"/>
      <c r="Y643" s="34"/>
      <c r="Z643" s="34"/>
      <c r="AA643" s="34"/>
      <c r="AB643" s="34"/>
      <c r="AC643" s="34"/>
      <c r="AD643" s="34"/>
      <c r="AE643" s="34"/>
      <c r="AR643" s="162" t="s">
        <v>142</v>
      </c>
      <c r="AT643" s="162" t="s">
        <v>312</v>
      </c>
      <c r="AU643" s="162" t="s">
        <v>82</v>
      </c>
      <c r="AY643" s="17" t="s">
        <v>122</v>
      </c>
      <c r="BE643" s="163">
        <f>IF(N643="základní",J643,0)</f>
        <v>0</v>
      </c>
      <c r="BF643" s="163">
        <f>IF(N643="snížená",J643,0)</f>
        <v>0</v>
      </c>
      <c r="BG643" s="163">
        <f>IF(N643="zákl. přenesená",J643,0)</f>
        <v>0</v>
      </c>
      <c r="BH643" s="163">
        <f>IF(N643="sníž. přenesená",J643,0)</f>
        <v>0</v>
      </c>
      <c r="BI643" s="163">
        <f>IF(N643="nulová",J643,0)</f>
        <v>0</v>
      </c>
      <c r="BJ643" s="17" t="s">
        <v>80</v>
      </c>
      <c r="BK643" s="163">
        <f>ROUND(I643*H643,2)</f>
        <v>0</v>
      </c>
      <c r="BL643" s="17" t="s">
        <v>121</v>
      </c>
      <c r="BM643" s="162" t="s">
        <v>794</v>
      </c>
    </row>
    <row r="644" spans="1:65" s="2" customFormat="1" ht="11.25">
      <c r="A644" s="34"/>
      <c r="B644" s="35"/>
      <c r="C644" s="36"/>
      <c r="D644" s="164" t="s">
        <v>123</v>
      </c>
      <c r="E644" s="36"/>
      <c r="F644" s="165" t="s">
        <v>612</v>
      </c>
      <c r="G644" s="36"/>
      <c r="H644" s="36"/>
      <c r="I644" s="166"/>
      <c r="J644" s="36"/>
      <c r="K644" s="36"/>
      <c r="L644" s="39"/>
      <c r="M644" s="167"/>
      <c r="N644" s="168"/>
      <c r="O644" s="64"/>
      <c r="P644" s="64"/>
      <c r="Q644" s="64"/>
      <c r="R644" s="64"/>
      <c r="S644" s="64"/>
      <c r="T644" s="65"/>
      <c r="U644" s="34"/>
      <c r="V644" s="34"/>
      <c r="W644" s="34"/>
      <c r="X644" s="34"/>
      <c r="Y644" s="34"/>
      <c r="Z644" s="34"/>
      <c r="AA644" s="34"/>
      <c r="AB644" s="34"/>
      <c r="AC644" s="34"/>
      <c r="AD644" s="34"/>
      <c r="AE644" s="34"/>
      <c r="AT644" s="17" t="s">
        <v>123</v>
      </c>
      <c r="AU644" s="17" t="s">
        <v>82</v>
      </c>
    </row>
    <row r="645" spans="1:65" s="2" customFormat="1" ht="16.5" customHeight="1">
      <c r="A645" s="34"/>
      <c r="B645" s="35"/>
      <c r="C645" s="201" t="s">
        <v>795</v>
      </c>
      <c r="D645" s="201" t="s">
        <v>312</v>
      </c>
      <c r="E645" s="202" t="s">
        <v>615</v>
      </c>
      <c r="F645" s="203" t="s">
        <v>616</v>
      </c>
      <c r="G645" s="204" t="s">
        <v>119</v>
      </c>
      <c r="H645" s="205">
        <v>1</v>
      </c>
      <c r="I645" s="206"/>
      <c r="J645" s="207">
        <f>ROUND(I645*H645,2)</f>
        <v>0</v>
      </c>
      <c r="K645" s="203" t="s">
        <v>120</v>
      </c>
      <c r="L645" s="208"/>
      <c r="M645" s="209" t="s">
        <v>19</v>
      </c>
      <c r="N645" s="210" t="s">
        <v>43</v>
      </c>
      <c r="O645" s="64"/>
      <c r="P645" s="160">
        <f>O645*H645</f>
        <v>0</v>
      </c>
      <c r="Q645" s="160">
        <v>0</v>
      </c>
      <c r="R645" s="160">
        <f>Q645*H645</f>
        <v>0</v>
      </c>
      <c r="S645" s="160">
        <v>0</v>
      </c>
      <c r="T645" s="161">
        <f>S645*H645</f>
        <v>0</v>
      </c>
      <c r="U645" s="34"/>
      <c r="V645" s="34"/>
      <c r="W645" s="34"/>
      <c r="X645" s="34"/>
      <c r="Y645" s="34"/>
      <c r="Z645" s="34"/>
      <c r="AA645" s="34"/>
      <c r="AB645" s="34"/>
      <c r="AC645" s="34"/>
      <c r="AD645" s="34"/>
      <c r="AE645" s="34"/>
      <c r="AR645" s="162" t="s">
        <v>142</v>
      </c>
      <c r="AT645" s="162" t="s">
        <v>312</v>
      </c>
      <c r="AU645" s="162" t="s">
        <v>82</v>
      </c>
      <c r="AY645" s="17" t="s">
        <v>122</v>
      </c>
      <c r="BE645" s="163">
        <f>IF(N645="základní",J645,0)</f>
        <v>0</v>
      </c>
      <c r="BF645" s="163">
        <f>IF(N645="snížená",J645,0)</f>
        <v>0</v>
      </c>
      <c r="BG645" s="163">
        <f>IF(N645="zákl. přenesená",J645,0)</f>
        <v>0</v>
      </c>
      <c r="BH645" s="163">
        <f>IF(N645="sníž. přenesená",J645,0)</f>
        <v>0</v>
      </c>
      <c r="BI645" s="163">
        <f>IF(N645="nulová",J645,0)</f>
        <v>0</v>
      </c>
      <c r="BJ645" s="17" t="s">
        <v>80</v>
      </c>
      <c r="BK645" s="163">
        <f>ROUND(I645*H645,2)</f>
        <v>0</v>
      </c>
      <c r="BL645" s="17" t="s">
        <v>121</v>
      </c>
      <c r="BM645" s="162" t="s">
        <v>796</v>
      </c>
    </row>
    <row r="646" spans="1:65" s="2" customFormat="1" ht="11.25">
      <c r="A646" s="34"/>
      <c r="B646" s="35"/>
      <c r="C646" s="36"/>
      <c r="D646" s="164" t="s">
        <v>123</v>
      </c>
      <c r="E646" s="36"/>
      <c r="F646" s="165" t="s">
        <v>616</v>
      </c>
      <c r="G646" s="36"/>
      <c r="H646" s="36"/>
      <c r="I646" s="166"/>
      <c r="J646" s="36"/>
      <c r="K646" s="36"/>
      <c r="L646" s="39"/>
      <c r="M646" s="167"/>
      <c r="N646" s="168"/>
      <c r="O646" s="64"/>
      <c r="P646" s="64"/>
      <c r="Q646" s="64"/>
      <c r="R646" s="64"/>
      <c r="S646" s="64"/>
      <c r="T646" s="65"/>
      <c r="U646" s="34"/>
      <c r="V646" s="34"/>
      <c r="W646" s="34"/>
      <c r="X646" s="34"/>
      <c r="Y646" s="34"/>
      <c r="Z646" s="34"/>
      <c r="AA646" s="34"/>
      <c r="AB646" s="34"/>
      <c r="AC646" s="34"/>
      <c r="AD646" s="34"/>
      <c r="AE646" s="34"/>
      <c r="AT646" s="17" t="s">
        <v>123</v>
      </c>
      <c r="AU646" s="17" t="s">
        <v>82</v>
      </c>
    </row>
    <row r="647" spans="1:65" s="2" customFormat="1" ht="16.5" customHeight="1">
      <c r="A647" s="34"/>
      <c r="B647" s="35"/>
      <c r="C647" s="201" t="s">
        <v>613</v>
      </c>
      <c r="D647" s="201" t="s">
        <v>312</v>
      </c>
      <c r="E647" s="202" t="s">
        <v>618</v>
      </c>
      <c r="F647" s="203" t="s">
        <v>619</v>
      </c>
      <c r="G647" s="204" t="s">
        <v>119</v>
      </c>
      <c r="H647" s="205">
        <v>1</v>
      </c>
      <c r="I647" s="206"/>
      <c r="J647" s="207">
        <f>ROUND(I647*H647,2)</f>
        <v>0</v>
      </c>
      <c r="K647" s="203" t="s">
        <v>120</v>
      </c>
      <c r="L647" s="208"/>
      <c r="M647" s="209" t="s">
        <v>19</v>
      </c>
      <c r="N647" s="210" t="s">
        <v>43</v>
      </c>
      <c r="O647" s="64"/>
      <c r="P647" s="160">
        <f>O647*H647</f>
        <v>0</v>
      </c>
      <c r="Q647" s="160">
        <v>0</v>
      </c>
      <c r="R647" s="160">
        <f>Q647*H647</f>
        <v>0</v>
      </c>
      <c r="S647" s="160">
        <v>0</v>
      </c>
      <c r="T647" s="161">
        <f>S647*H647</f>
        <v>0</v>
      </c>
      <c r="U647" s="34"/>
      <c r="V647" s="34"/>
      <c r="W647" s="34"/>
      <c r="X647" s="34"/>
      <c r="Y647" s="34"/>
      <c r="Z647" s="34"/>
      <c r="AA647" s="34"/>
      <c r="AB647" s="34"/>
      <c r="AC647" s="34"/>
      <c r="AD647" s="34"/>
      <c r="AE647" s="34"/>
      <c r="AR647" s="162" t="s">
        <v>142</v>
      </c>
      <c r="AT647" s="162" t="s">
        <v>312</v>
      </c>
      <c r="AU647" s="162" t="s">
        <v>82</v>
      </c>
      <c r="AY647" s="17" t="s">
        <v>122</v>
      </c>
      <c r="BE647" s="163">
        <f>IF(N647="základní",J647,0)</f>
        <v>0</v>
      </c>
      <c r="BF647" s="163">
        <f>IF(N647="snížená",J647,0)</f>
        <v>0</v>
      </c>
      <c r="BG647" s="163">
        <f>IF(N647="zákl. přenesená",J647,0)</f>
        <v>0</v>
      </c>
      <c r="BH647" s="163">
        <f>IF(N647="sníž. přenesená",J647,0)</f>
        <v>0</v>
      </c>
      <c r="BI647" s="163">
        <f>IF(N647="nulová",J647,0)</f>
        <v>0</v>
      </c>
      <c r="BJ647" s="17" t="s">
        <v>80</v>
      </c>
      <c r="BK647" s="163">
        <f>ROUND(I647*H647,2)</f>
        <v>0</v>
      </c>
      <c r="BL647" s="17" t="s">
        <v>121</v>
      </c>
      <c r="BM647" s="162" t="s">
        <v>797</v>
      </c>
    </row>
    <row r="648" spans="1:65" s="2" customFormat="1" ht="11.25">
      <c r="A648" s="34"/>
      <c r="B648" s="35"/>
      <c r="C648" s="36"/>
      <c r="D648" s="164" t="s">
        <v>123</v>
      </c>
      <c r="E648" s="36"/>
      <c r="F648" s="165" t="s">
        <v>619</v>
      </c>
      <c r="G648" s="36"/>
      <c r="H648" s="36"/>
      <c r="I648" s="166"/>
      <c r="J648" s="36"/>
      <c r="K648" s="36"/>
      <c r="L648" s="39"/>
      <c r="M648" s="167"/>
      <c r="N648" s="168"/>
      <c r="O648" s="64"/>
      <c r="P648" s="64"/>
      <c r="Q648" s="64"/>
      <c r="R648" s="64"/>
      <c r="S648" s="64"/>
      <c r="T648" s="65"/>
      <c r="U648" s="34"/>
      <c r="V648" s="34"/>
      <c r="W648" s="34"/>
      <c r="X648" s="34"/>
      <c r="Y648" s="34"/>
      <c r="Z648" s="34"/>
      <c r="AA648" s="34"/>
      <c r="AB648" s="34"/>
      <c r="AC648" s="34"/>
      <c r="AD648" s="34"/>
      <c r="AE648" s="34"/>
      <c r="AT648" s="17" t="s">
        <v>123</v>
      </c>
      <c r="AU648" s="17" t="s">
        <v>82</v>
      </c>
    </row>
    <row r="649" spans="1:65" s="2" customFormat="1" ht="16.5" customHeight="1">
      <c r="A649" s="34"/>
      <c r="B649" s="35"/>
      <c r="C649" s="201" t="s">
        <v>798</v>
      </c>
      <c r="D649" s="201" t="s">
        <v>312</v>
      </c>
      <c r="E649" s="202" t="s">
        <v>799</v>
      </c>
      <c r="F649" s="203" t="s">
        <v>800</v>
      </c>
      <c r="G649" s="204" t="s">
        <v>119</v>
      </c>
      <c r="H649" s="205">
        <v>3</v>
      </c>
      <c r="I649" s="206"/>
      <c r="J649" s="207">
        <f>ROUND(I649*H649,2)</f>
        <v>0</v>
      </c>
      <c r="K649" s="203" t="s">
        <v>120</v>
      </c>
      <c r="L649" s="208"/>
      <c r="M649" s="209" t="s">
        <v>19</v>
      </c>
      <c r="N649" s="210" t="s">
        <v>43</v>
      </c>
      <c r="O649" s="64"/>
      <c r="P649" s="160">
        <f>O649*H649</f>
        <v>0</v>
      </c>
      <c r="Q649" s="160">
        <v>0</v>
      </c>
      <c r="R649" s="160">
        <f>Q649*H649</f>
        <v>0</v>
      </c>
      <c r="S649" s="160">
        <v>0</v>
      </c>
      <c r="T649" s="161">
        <f>S649*H649</f>
        <v>0</v>
      </c>
      <c r="U649" s="34"/>
      <c r="V649" s="34"/>
      <c r="W649" s="34"/>
      <c r="X649" s="34"/>
      <c r="Y649" s="34"/>
      <c r="Z649" s="34"/>
      <c r="AA649" s="34"/>
      <c r="AB649" s="34"/>
      <c r="AC649" s="34"/>
      <c r="AD649" s="34"/>
      <c r="AE649" s="34"/>
      <c r="AR649" s="162" t="s">
        <v>142</v>
      </c>
      <c r="AT649" s="162" t="s">
        <v>312</v>
      </c>
      <c r="AU649" s="162" t="s">
        <v>82</v>
      </c>
      <c r="AY649" s="17" t="s">
        <v>122</v>
      </c>
      <c r="BE649" s="163">
        <f>IF(N649="základní",J649,0)</f>
        <v>0</v>
      </c>
      <c r="BF649" s="163">
        <f>IF(N649="snížená",J649,0)</f>
        <v>0</v>
      </c>
      <c r="BG649" s="163">
        <f>IF(N649="zákl. přenesená",J649,0)</f>
        <v>0</v>
      </c>
      <c r="BH649" s="163">
        <f>IF(N649="sníž. přenesená",J649,0)</f>
        <v>0</v>
      </c>
      <c r="BI649" s="163">
        <f>IF(N649="nulová",J649,0)</f>
        <v>0</v>
      </c>
      <c r="BJ649" s="17" t="s">
        <v>80</v>
      </c>
      <c r="BK649" s="163">
        <f>ROUND(I649*H649,2)</f>
        <v>0</v>
      </c>
      <c r="BL649" s="17" t="s">
        <v>121</v>
      </c>
      <c r="BM649" s="162" t="s">
        <v>801</v>
      </c>
    </row>
    <row r="650" spans="1:65" s="2" customFormat="1" ht="11.25">
      <c r="A650" s="34"/>
      <c r="B650" s="35"/>
      <c r="C650" s="36"/>
      <c r="D650" s="164" t="s">
        <v>123</v>
      </c>
      <c r="E650" s="36"/>
      <c r="F650" s="165" t="s">
        <v>800</v>
      </c>
      <c r="G650" s="36"/>
      <c r="H650" s="36"/>
      <c r="I650" s="166"/>
      <c r="J650" s="36"/>
      <c r="K650" s="36"/>
      <c r="L650" s="39"/>
      <c r="M650" s="167"/>
      <c r="N650" s="168"/>
      <c r="O650" s="64"/>
      <c r="P650" s="64"/>
      <c r="Q650" s="64"/>
      <c r="R650" s="64"/>
      <c r="S650" s="64"/>
      <c r="T650" s="65"/>
      <c r="U650" s="34"/>
      <c r="V650" s="34"/>
      <c r="W650" s="34"/>
      <c r="X650" s="34"/>
      <c r="Y650" s="34"/>
      <c r="Z650" s="34"/>
      <c r="AA650" s="34"/>
      <c r="AB650" s="34"/>
      <c r="AC650" s="34"/>
      <c r="AD650" s="34"/>
      <c r="AE650" s="34"/>
      <c r="AT650" s="17" t="s">
        <v>123</v>
      </c>
      <c r="AU650" s="17" t="s">
        <v>82</v>
      </c>
    </row>
    <row r="651" spans="1:65" s="2" customFormat="1" ht="24.2" customHeight="1">
      <c r="A651" s="34"/>
      <c r="B651" s="35"/>
      <c r="C651" s="201" t="s">
        <v>617</v>
      </c>
      <c r="D651" s="201" t="s">
        <v>312</v>
      </c>
      <c r="E651" s="202" t="s">
        <v>706</v>
      </c>
      <c r="F651" s="203" t="s">
        <v>707</v>
      </c>
      <c r="G651" s="204" t="s">
        <v>119</v>
      </c>
      <c r="H651" s="205">
        <v>2</v>
      </c>
      <c r="I651" s="206"/>
      <c r="J651" s="207">
        <f>ROUND(I651*H651,2)</f>
        <v>0</v>
      </c>
      <c r="K651" s="203" t="s">
        <v>120</v>
      </c>
      <c r="L651" s="208"/>
      <c r="M651" s="209" t="s">
        <v>19</v>
      </c>
      <c r="N651" s="210" t="s">
        <v>43</v>
      </c>
      <c r="O651" s="64"/>
      <c r="P651" s="160">
        <f>O651*H651</f>
        <v>0</v>
      </c>
      <c r="Q651" s="160">
        <v>0</v>
      </c>
      <c r="R651" s="160">
        <f>Q651*H651</f>
        <v>0</v>
      </c>
      <c r="S651" s="160">
        <v>0</v>
      </c>
      <c r="T651" s="161">
        <f>S651*H651</f>
        <v>0</v>
      </c>
      <c r="U651" s="34"/>
      <c r="V651" s="34"/>
      <c r="W651" s="34"/>
      <c r="X651" s="34"/>
      <c r="Y651" s="34"/>
      <c r="Z651" s="34"/>
      <c r="AA651" s="34"/>
      <c r="AB651" s="34"/>
      <c r="AC651" s="34"/>
      <c r="AD651" s="34"/>
      <c r="AE651" s="34"/>
      <c r="AR651" s="162" t="s">
        <v>142</v>
      </c>
      <c r="AT651" s="162" t="s">
        <v>312</v>
      </c>
      <c r="AU651" s="162" t="s">
        <v>82</v>
      </c>
      <c r="AY651" s="17" t="s">
        <v>122</v>
      </c>
      <c r="BE651" s="163">
        <f>IF(N651="základní",J651,0)</f>
        <v>0</v>
      </c>
      <c r="BF651" s="163">
        <f>IF(N651="snížená",J651,0)</f>
        <v>0</v>
      </c>
      <c r="BG651" s="163">
        <f>IF(N651="zákl. přenesená",J651,0)</f>
        <v>0</v>
      </c>
      <c r="BH651" s="163">
        <f>IF(N651="sníž. přenesená",J651,0)</f>
        <v>0</v>
      </c>
      <c r="BI651" s="163">
        <f>IF(N651="nulová",J651,0)</f>
        <v>0</v>
      </c>
      <c r="BJ651" s="17" t="s">
        <v>80</v>
      </c>
      <c r="BK651" s="163">
        <f>ROUND(I651*H651,2)</f>
        <v>0</v>
      </c>
      <c r="BL651" s="17" t="s">
        <v>121</v>
      </c>
      <c r="BM651" s="162" t="s">
        <v>802</v>
      </c>
    </row>
    <row r="652" spans="1:65" s="2" customFormat="1" ht="11.25">
      <c r="A652" s="34"/>
      <c r="B652" s="35"/>
      <c r="C652" s="36"/>
      <c r="D652" s="164" t="s">
        <v>123</v>
      </c>
      <c r="E652" s="36"/>
      <c r="F652" s="165" t="s">
        <v>707</v>
      </c>
      <c r="G652" s="36"/>
      <c r="H652" s="36"/>
      <c r="I652" s="166"/>
      <c r="J652" s="36"/>
      <c r="K652" s="36"/>
      <c r="L652" s="39"/>
      <c r="M652" s="167"/>
      <c r="N652" s="168"/>
      <c r="O652" s="64"/>
      <c r="P652" s="64"/>
      <c r="Q652" s="64"/>
      <c r="R652" s="64"/>
      <c r="S652" s="64"/>
      <c r="T652" s="65"/>
      <c r="U652" s="34"/>
      <c r="V652" s="34"/>
      <c r="W652" s="34"/>
      <c r="X652" s="34"/>
      <c r="Y652" s="34"/>
      <c r="Z652" s="34"/>
      <c r="AA652" s="34"/>
      <c r="AB652" s="34"/>
      <c r="AC652" s="34"/>
      <c r="AD652" s="34"/>
      <c r="AE652" s="34"/>
      <c r="AT652" s="17" t="s">
        <v>123</v>
      </c>
      <c r="AU652" s="17" t="s">
        <v>82</v>
      </c>
    </row>
    <row r="653" spans="1:65" s="2" customFormat="1" ht="16.5" customHeight="1">
      <c r="A653" s="34"/>
      <c r="B653" s="35"/>
      <c r="C653" s="201" t="s">
        <v>803</v>
      </c>
      <c r="D653" s="201" t="s">
        <v>312</v>
      </c>
      <c r="E653" s="202" t="s">
        <v>804</v>
      </c>
      <c r="F653" s="203" t="s">
        <v>805</v>
      </c>
      <c r="G653" s="204" t="s">
        <v>119</v>
      </c>
      <c r="H653" s="205">
        <v>2</v>
      </c>
      <c r="I653" s="206"/>
      <c r="J653" s="207">
        <f>ROUND(I653*H653,2)</f>
        <v>0</v>
      </c>
      <c r="K653" s="203" t="s">
        <v>120</v>
      </c>
      <c r="L653" s="208"/>
      <c r="M653" s="209" t="s">
        <v>19</v>
      </c>
      <c r="N653" s="210" t="s">
        <v>43</v>
      </c>
      <c r="O653" s="64"/>
      <c r="P653" s="160">
        <f>O653*H653</f>
        <v>0</v>
      </c>
      <c r="Q653" s="160">
        <v>0</v>
      </c>
      <c r="R653" s="160">
        <f>Q653*H653</f>
        <v>0</v>
      </c>
      <c r="S653" s="160">
        <v>0</v>
      </c>
      <c r="T653" s="161">
        <f>S653*H653</f>
        <v>0</v>
      </c>
      <c r="U653" s="34"/>
      <c r="V653" s="34"/>
      <c r="W653" s="34"/>
      <c r="X653" s="34"/>
      <c r="Y653" s="34"/>
      <c r="Z653" s="34"/>
      <c r="AA653" s="34"/>
      <c r="AB653" s="34"/>
      <c r="AC653" s="34"/>
      <c r="AD653" s="34"/>
      <c r="AE653" s="34"/>
      <c r="AR653" s="162" t="s">
        <v>142</v>
      </c>
      <c r="AT653" s="162" t="s">
        <v>312</v>
      </c>
      <c r="AU653" s="162" t="s">
        <v>82</v>
      </c>
      <c r="AY653" s="17" t="s">
        <v>122</v>
      </c>
      <c r="BE653" s="163">
        <f>IF(N653="základní",J653,0)</f>
        <v>0</v>
      </c>
      <c r="BF653" s="163">
        <f>IF(N653="snížená",J653,0)</f>
        <v>0</v>
      </c>
      <c r="BG653" s="163">
        <f>IF(N653="zákl. přenesená",J653,0)</f>
        <v>0</v>
      </c>
      <c r="BH653" s="163">
        <f>IF(N653="sníž. přenesená",J653,0)</f>
        <v>0</v>
      </c>
      <c r="BI653" s="163">
        <f>IF(N653="nulová",J653,0)</f>
        <v>0</v>
      </c>
      <c r="BJ653" s="17" t="s">
        <v>80</v>
      </c>
      <c r="BK653" s="163">
        <f>ROUND(I653*H653,2)</f>
        <v>0</v>
      </c>
      <c r="BL653" s="17" t="s">
        <v>121</v>
      </c>
      <c r="BM653" s="162" t="s">
        <v>806</v>
      </c>
    </row>
    <row r="654" spans="1:65" s="2" customFormat="1" ht="11.25">
      <c r="A654" s="34"/>
      <c r="B654" s="35"/>
      <c r="C654" s="36"/>
      <c r="D654" s="164" t="s">
        <v>123</v>
      </c>
      <c r="E654" s="36"/>
      <c r="F654" s="165" t="s">
        <v>805</v>
      </c>
      <c r="G654" s="36"/>
      <c r="H654" s="36"/>
      <c r="I654" s="166"/>
      <c r="J654" s="36"/>
      <c r="K654" s="36"/>
      <c r="L654" s="39"/>
      <c r="M654" s="167"/>
      <c r="N654" s="168"/>
      <c r="O654" s="64"/>
      <c r="P654" s="64"/>
      <c r="Q654" s="64"/>
      <c r="R654" s="64"/>
      <c r="S654" s="64"/>
      <c r="T654" s="65"/>
      <c r="U654" s="34"/>
      <c r="V654" s="34"/>
      <c r="W654" s="34"/>
      <c r="X654" s="34"/>
      <c r="Y654" s="34"/>
      <c r="Z654" s="34"/>
      <c r="AA654" s="34"/>
      <c r="AB654" s="34"/>
      <c r="AC654" s="34"/>
      <c r="AD654" s="34"/>
      <c r="AE654" s="34"/>
      <c r="AT654" s="17" t="s">
        <v>123</v>
      </c>
      <c r="AU654" s="17" t="s">
        <v>82</v>
      </c>
    </row>
    <row r="655" spans="1:65" s="2" customFormat="1" ht="62.65" customHeight="1">
      <c r="A655" s="34"/>
      <c r="B655" s="35"/>
      <c r="C655" s="151" t="s">
        <v>620</v>
      </c>
      <c r="D655" s="151" t="s">
        <v>116</v>
      </c>
      <c r="E655" s="152" t="s">
        <v>622</v>
      </c>
      <c r="F655" s="153" t="s">
        <v>623</v>
      </c>
      <c r="G655" s="154" t="s">
        <v>141</v>
      </c>
      <c r="H655" s="155">
        <v>2.74</v>
      </c>
      <c r="I655" s="156"/>
      <c r="J655" s="157">
        <f>ROUND(I655*H655,2)</f>
        <v>0</v>
      </c>
      <c r="K655" s="153" t="s">
        <v>120</v>
      </c>
      <c r="L655" s="39"/>
      <c r="M655" s="158" t="s">
        <v>19</v>
      </c>
      <c r="N655" s="159" t="s">
        <v>43</v>
      </c>
      <c r="O655" s="64"/>
      <c r="P655" s="160">
        <f>O655*H655</f>
        <v>0</v>
      </c>
      <c r="Q655" s="160">
        <v>0</v>
      </c>
      <c r="R655" s="160">
        <f>Q655*H655</f>
        <v>0</v>
      </c>
      <c r="S655" s="160">
        <v>0</v>
      </c>
      <c r="T655" s="161">
        <f>S655*H655</f>
        <v>0</v>
      </c>
      <c r="U655" s="34"/>
      <c r="V655" s="34"/>
      <c r="W655" s="34"/>
      <c r="X655" s="34"/>
      <c r="Y655" s="34"/>
      <c r="Z655" s="34"/>
      <c r="AA655" s="34"/>
      <c r="AB655" s="34"/>
      <c r="AC655" s="34"/>
      <c r="AD655" s="34"/>
      <c r="AE655" s="34"/>
      <c r="AR655" s="162" t="s">
        <v>121</v>
      </c>
      <c r="AT655" s="162" t="s">
        <v>116</v>
      </c>
      <c r="AU655" s="162" t="s">
        <v>82</v>
      </c>
      <c r="AY655" s="17" t="s">
        <v>122</v>
      </c>
      <c r="BE655" s="163">
        <f>IF(N655="základní",J655,0)</f>
        <v>0</v>
      </c>
      <c r="BF655" s="163">
        <f>IF(N655="snížená",J655,0)</f>
        <v>0</v>
      </c>
      <c r="BG655" s="163">
        <f>IF(N655="zákl. přenesená",J655,0)</f>
        <v>0</v>
      </c>
      <c r="BH655" s="163">
        <f>IF(N655="sníž. přenesená",J655,0)</f>
        <v>0</v>
      </c>
      <c r="BI655" s="163">
        <f>IF(N655="nulová",J655,0)</f>
        <v>0</v>
      </c>
      <c r="BJ655" s="17" t="s">
        <v>80</v>
      </c>
      <c r="BK655" s="163">
        <f>ROUND(I655*H655,2)</f>
        <v>0</v>
      </c>
      <c r="BL655" s="17" t="s">
        <v>121</v>
      </c>
      <c r="BM655" s="162" t="s">
        <v>807</v>
      </c>
    </row>
    <row r="656" spans="1:65" s="2" customFormat="1" ht="29.25">
      <c r="A656" s="34"/>
      <c r="B656" s="35"/>
      <c r="C656" s="36"/>
      <c r="D656" s="164" t="s">
        <v>123</v>
      </c>
      <c r="E656" s="36"/>
      <c r="F656" s="165" t="s">
        <v>623</v>
      </c>
      <c r="G656" s="36"/>
      <c r="H656" s="36"/>
      <c r="I656" s="166"/>
      <c r="J656" s="36"/>
      <c r="K656" s="36"/>
      <c r="L656" s="39"/>
      <c r="M656" s="167"/>
      <c r="N656" s="168"/>
      <c r="O656" s="64"/>
      <c r="P656" s="64"/>
      <c r="Q656" s="64"/>
      <c r="R656" s="64"/>
      <c r="S656" s="64"/>
      <c r="T656" s="65"/>
      <c r="U656" s="34"/>
      <c r="V656" s="34"/>
      <c r="W656" s="34"/>
      <c r="X656" s="34"/>
      <c r="Y656" s="34"/>
      <c r="Z656" s="34"/>
      <c r="AA656" s="34"/>
      <c r="AB656" s="34"/>
      <c r="AC656" s="34"/>
      <c r="AD656" s="34"/>
      <c r="AE656" s="34"/>
      <c r="AT656" s="17" t="s">
        <v>123</v>
      </c>
      <c r="AU656" s="17" t="s">
        <v>82</v>
      </c>
    </row>
    <row r="657" spans="1:65" s="2" customFormat="1" ht="62.65" customHeight="1">
      <c r="A657" s="34"/>
      <c r="B657" s="35"/>
      <c r="C657" s="151" t="s">
        <v>808</v>
      </c>
      <c r="D657" s="151" t="s">
        <v>116</v>
      </c>
      <c r="E657" s="152" t="s">
        <v>625</v>
      </c>
      <c r="F657" s="153" t="s">
        <v>626</v>
      </c>
      <c r="G657" s="154" t="s">
        <v>141</v>
      </c>
      <c r="H657" s="155">
        <v>191.77199999999999</v>
      </c>
      <c r="I657" s="156"/>
      <c r="J657" s="157">
        <f>ROUND(I657*H657,2)</f>
        <v>0</v>
      </c>
      <c r="K657" s="153" t="s">
        <v>120</v>
      </c>
      <c r="L657" s="39"/>
      <c r="M657" s="158" t="s">
        <v>19</v>
      </c>
      <c r="N657" s="159" t="s">
        <v>43</v>
      </c>
      <c r="O657" s="64"/>
      <c r="P657" s="160">
        <f>O657*H657</f>
        <v>0</v>
      </c>
      <c r="Q657" s="160">
        <v>0</v>
      </c>
      <c r="R657" s="160">
        <f>Q657*H657</f>
        <v>0</v>
      </c>
      <c r="S657" s="160">
        <v>0</v>
      </c>
      <c r="T657" s="161">
        <f>S657*H657</f>
        <v>0</v>
      </c>
      <c r="U657" s="34"/>
      <c r="V657" s="34"/>
      <c r="W657" s="34"/>
      <c r="X657" s="34"/>
      <c r="Y657" s="34"/>
      <c r="Z657" s="34"/>
      <c r="AA657" s="34"/>
      <c r="AB657" s="34"/>
      <c r="AC657" s="34"/>
      <c r="AD657" s="34"/>
      <c r="AE657" s="34"/>
      <c r="AR657" s="162" t="s">
        <v>121</v>
      </c>
      <c r="AT657" s="162" t="s">
        <v>116</v>
      </c>
      <c r="AU657" s="162" t="s">
        <v>82</v>
      </c>
      <c r="AY657" s="17" t="s">
        <v>122</v>
      </c>
      <c r="BE657" s="163">
        <f>IF(N657="základní",J657,0)</f>
        <v>0</v>
      </c>
      <c r="BF657" s="163">
        <f>IF(N657="snížená",J657,0)</f>
        <v>0</v>
      </c>
      <c r="BG657" s="163">
        <f>IF(N657="zákl. přenesená",J657,0)</f>
        <v>0</v>
      </c>
      <c r="BH657" s="163">
        <f>IF(N657="sníž. přenesená",J657,0)</f>
        <v>0</v>
      </c>
      <c r="BI657" s="163">
        <f>IF(N657="nulová",J657,0)</f>
        <v>0</v>
      </c>
      <c r="BJ657" s="17" t="s">
        <v>80</v>
      </c>
      <c r="BK657" s="163">
        <f>ROUND(I657*H657,2)</f>
        <v>0</v>
      </c>
      <c r="BL657" s="17" t="s">
        <v>121</v>
      </c>
      <c r="BM657" s="162" t="s">
        <v>809</v>
      </c>
    </row>
    <row r="658" spans="1:65" s="2" customFormat="1" ht="39">
      <c r="A658" s="34"/>
      <c r="B658" s="35"/>
      <c r="C658" s="36"/>
      <c r="D658" s="164" t="s">
        <v>123</v>
      </c>
      <c r="E658" s="36"/>
      <c r="F658" s="165" t="s">
        <v>626</v>
      </c>
      <c r="G658" s="36"/>
      <c r="H658" s="36"/>
      <c r="I658" s="166"/>
      <c r="J658" s="36"/>
      <c r="K658" s="36"/>
      <c r="L658" s="39"/>
      <c r="M658" s="167"/>
      <c r="N658" s="168"/>
      <c r="O658" s="64"/>
      <c r="P658" s="64"/>
      <c r="Q658" s="64"/>
      <c r="R658" s="64"/>
      <c r="S658" s="64"/>
      <c r="T658" s="65"/>
      <c r="U658" s="34"/>
      <c r="V658" s="34"/>
      <c r="W658" s="34"/>
      <c r="X658" s="34"/>
      <c r="Y658" s="34"/>
      <c r="Z658" s="34"/>
      <c r="AA658" s="34"/>
      <c r="AB658" s="34"/>
      <c r="AC658" s="34"/>
      <c r="AD658" s="34"/>
      <c r="AE658" s="34"/>
      <c r="AT658" s="17" t="s">
        <v>123</v>
      </c>
      <c r="AU658" s="17" t="s">
        <v>82</v>
      </c>
    </row>
    <row r="659" spans="1:65" s="2" customFormat="1" ht="37.9" customHeight="1">
      <c r="A659" s="34"/>
      <c r="B659" s="35"/>
      <c r="C659" s="151" t="s">
        <v>624</v>
      </c>
      <c r="D659" s="151" t="s">
        <v>116</v>
      </c>
      <c r="E659" s="152" t="s">
        <v>512</v>
      </c>
      <c r="F659" s="153" t="s">
        <v>513</v>
      </c>
      <c r="G659" s="154" t="s">
        <v>130</v>
      </c>
      <c r="H659" s="155">
        <v>36</v>
      </c>
      <c r="I659" s="156"/>
      <c r="J659" s="157">
        <f>ROUND(I659*H659,2)</f>
        <v>0</v>
      </c>
      <c r="K659" s="153" t="s">
        <v>120</v>
      </c>
      <c r="L659" s="39"/>
      <c r="M659" s="158" t="s">
        <v>19</v>
      </c>
      <c r="N659" s="159" t="s">
        <v>43</v>
      </c>
      <c r="O659" s="64"/>
      <c r="P659" s="160">
        <f>O659*H659</f>
        <v>0</v>
      </c>
      <c r="Q659" s="160">
        <v>0</v>
      </c>
      <c r="R659" s="160">
        <f>Q659*H659</f>
        <v>0</v>
      </c>
      <c r="S659" s="160">
        <v>0</v>
      </c>
      <c r="T659" s="161">
        <f>S659*H659</f>
        <v>0</v>
      </c>
      <c r="U659" s="34"/>
      <c r="V659" s="34"/>
      <c r="W659" s="34"/>
      <c r="X659" s="34"/>
      <c r="Y659" s="34"/>
      <c r="Z659" s="34"/>
      <c r="AA659" s="34"/>
      <c r="AB659" s="34"/>
      <c r="AC659" s="34"/>
      <c r="AD659" s="34"/>
      <c r="AE659" s="34"/>
      <c r="AR659" s="162" t="s">
        <v>121</v>
      </c>
      <c r="AT659" s="162" t="s">
        <v>116</v>
      </c>
      <c r="AU659" s="162" t="s">
        <v>82</v>
      </c>
      <c r="AY659" s="17" t="s">
        <v>122</v>
      </c>
      <c r="BE659" s="163">
        <f>IF(N659="základní",J659,0)</f>
        <v>0</v>
      </c>
      <c r="BF659" s="163">
        <f>IF(N659="snížená",J659,0)</f>
        <v>0</v>
      </c>
      <c r="BG659" s="163">
        <f>IF(N659="zákl. přenesená",J659,0)</f>
        <v>0</v>
      </c>
      <c r="BH659" s="163">
        <f>IF(N659="sníž. přenesená",J659,0)</f>
        <v>0</v>
      </c>
      <c r="BI659" s="163">
        <f>IF(N659="nulová",J659,0)</f>
        <v>0</v>
      </c>
      <c r="BJ659" s="17" t="s">
        <v>80</v>
      </c>
      <c r="BK659" s="163">
        <f>ROUND(I659*H659,2)</f>
        <v>0</v>
      </c>
      <c r="BL659" s="17" t="s">
        <v>121</v>
      </c>
      <c r="BM659" s="162" t="s">
        <v>810</v>
      </c>
    </row>
    <row r="660" spans="1:65" s="2" customFormat="1" ht="19.5">
      <c r="A660" s="34"/>
      <c r="B660" s="35"/>
      <c r="C660" s="36"/>
      <c r="D660" s="164" t="s">
        <v>123</v>
      </c>
      <c r="E660" s="36"/>
      <c r="F660" s="165" t="s">
        <v>513</v>
      </c>
      <c r="G660" s="36"/>
      <c r="H660" s="36"/>
      <c r="I660" s="166"/>
      <c r="J660" s="36"/>
      <c r="K660" s="36"/>
      <c r="L660" s="39"/>
      <c r="M660" s="167"/>
      <c r="N660" s="168"/>
      <c r="O660" s="64"/>
      <c r="P660" s="64"/>
      <c r="Q660" s="64"/>
      <c r="R660" s="64"/>
      <c r="S660" s="64"/>
      <c r="T660" s="65"/>
      <c r="U660" s="34"/>
      <c r="V660" s="34"/>
      <c r="W660" s="34"/>
      <c r="X660" s="34"/>
      <c r="Y660" s="34"/>
      <c r="Z660" s="34"/>
      <c r="AA660" s="34"/>
      <c r="AB660" s="34"/>
      <c r="AC660" s="34"/>
      <c r="AD660" s="34"/>
      <c r="AE660" s="34"/>
      <c r="AT660" s="17" t="s">
        <v>123</v>
      </c>
      <c r="AU660" s="17" t="s">
        <v>82</v>
      </c>
    </row>
    <row r="661" spans="1:65" s="11" customFormat="1" ht="11.25">
      <c r="B661" s="169"/>
      <c r="C661" s="170"/>
      <c r="D661" s="164" t="s">
        <v>132</v>
      </c>
      <c r="E661" s="171" t="s">
        <v>19</v>
      </c>
      <c r="F661" s="172" t="s">
        <v>811</v>
      </c>
      <c r="G661" s="170"/>
      <c r="H661" s="173">
        <v>36</v>
      </c>
      <c r="I661" s="174"/>
      <c r="J661" s="170"/>
      <c r="K661" s="170"/>
      <c r="L661" s="175"/>
      <c r="M661" s="176"/>
      <c r="N661" s="177"/>
      <c r="O661" s="177"/>
      <c r="P661" s="177"/>
      <c r="Q661" s="177"/>
      <c r="R661" s="177"/>
      <c r="S661" s="177"/>
      <c r="T661" s="178"/>
      <c r="AT661" s="179" t="s">
        <v>132</v>
      </c>
      <c r="AU661" s="179" t="s">
        <v>82</v>
      </c>
      <c r="AV661" s="11" t="s">
        <v>82</v>
      </c>
      <c r="AW661" s="11" t="s">
        <v>33</v>
      </c>
      <c r="AX661" s="11" t="s">
        <v>72</v>
      </c>
      <c r="AY661" s="179" t="s">
        <v>122</v>
      </c>
    </row>
    <row r="662" spans="1:65" s="13" customFormat="1" ht="11.25">
      <c r="B662" s="190"/>
      <c r="C662" s="191"/>
      <c r="D662" s="164" t="s">
        <v>132</v>
      </c>
      <c r="E662" s="192" t="s">
        <v>19</v>
      </c>
      <c r="F662" s="193" t="s">
        <v>138</v>
      </c>
      <c r="G662" s="191"/>
      <c r="H662" s="194">
        <v>36</v>
      </c>
      <c r="I662" s="195"/>
      <c r="J662" s="191"/>
      <c r="K662" s="191"/>
      <c r="L662" s="196"/>
      <c r="M662" s="197"/>
      <c r="N662" s="198"/>
      <c r="O662" s="198"/>
      <c r="P662" s="198"/>
      <c r="Q662" s="198"/>
      <c r="R662" s="198"/>
      <c r="S662" s="198"/>
      <c r="T662" s="199"/>
      <c r="AT662" s="200" t="s">
        <v>132</v>
      </c>
      <c r="AU662" s="200" t="s">
        <v>82</v>
      </c>
      <c r="AV662" s="13" t="s">
        <v>121</v>
      </c>
      <c r="AW662" s="13" t="s">
        <v>33</v>
      </c>
      <c r="AX662" s="13" t="s">
        <v>80</v>
      </c>
      <c r="AY662" s="200" t="s">
        <v>122</v>
      </c>
    </row>
    <row r="663" spans="1:65" s="2" customFormat="1" ht="24.2" customHeight="1">
      <c r="A663" s="34"/>
      <c r="B663" s="35"/>
      <c r="C663" s="201" t="s">
        <v>812</v>
      </c>
      <c r="D663" s="201" t="s">
        <v>312</v>
      </c>
      <c r="E663" s="202" t="s">
        <v>515</v>
      </c>
      <c r="F663" s="203" t="s">
        <v>516</v>
      </c>
      <c r="G663" s="204" t="s">
        <v>141</v>
      </c>
      <c r="H663" s="205">
        <v>5.4</v>
      </c>
      <c r="I663" s="206"/>
      <c r="J663" s="207">
        <f>ROUND(I663*H663,2)</f>
        <v>0</v>
      </c>
      <c r="K663" s="203" t="s">
        <v>120</v>
      </c>
      <c r="L663" s="208"/>
      <c r="M663" s="209" t="s">
        <v>19</v>
      </c>
      <c r="N663" s="210" t="s">
        <v>43</v>
      </c>
      <c r="O663" s="64"/>
      <c r="P663" s="160">
        <f>O663*H663</f>
        <v>0</v>
      </c>
      <c r="Q663" s="160">
        <v>0</v>
      </c>
      <c r="R663" s="160">
        <f>Q663*H663</f>
        <v>0</v>
      </c>
      <c r="S663" s="160">
        <v>0</v>
      </c>
      <c r="T663" s="161">
        <f>S663*H663</f>
        <v>0</v>
      </c>
      <c r="U663" s="34"/>
      <c r="V663" s="34"/>
      <c r="W663" s="34"/>
      <c r="X663" s="34"/>
      <c r="Y663" s="34"/>
      <c r="Z663" s="34"/>
      <c r="AA663" s="34"/>
      <c r="AB663" s="34"/>
      <c r="AC663" s="34"/>
      <c r="AD663" s="34"/>
      <c r="AE663" s="34"/>
      <c r="AR663" s="162" t="s">
        <v>142</v>
      </c>
      <c r="AT663" s="162" t="s">
        <v>312</v>
      </c>
      <c r="AU663" s="162" t="s">
        <v>82</v>
      </c>
      <c r="AY663" s="17" t="s">
        <v>122</v>
      </c>
      <c r="BE663" s="163">
        <f>IF(N663="základní",J663,0)</f>
        <v>0</v>
      </c>
      <c r="BF663" s="163">
        <f>IF(N663="snížená",J663,0)</f>
        <v>0</v>
      </c>
      <c r="BG663" s="163">
        <f>IF(N663="zákl. přenesená",J663,0)</f>
        <v>0</v>
      </c>
      <c r="BH663" s="163">
        <f>IF(N663="sníž. přenesená",J663,0)</f>
        <v>0</v>
      </c>
      <c r="BI663" s="163">
        <f>IF(N663="nulová",J663,0)</f>
        <v>0</v>
      </c>
      <c r="BJ663" s="17" t="s">
        <v>80</v>
      </c>
      <c r="BK663" s="163">
        <f>ROUND(I663*H663,2)</f>
        <v>0</v>
      </c>
      <c r="BL663" s="17" t="s">
        <v>121</v>
      </c>
      <c r="BM663" s="162" t="s">
        <v>813</v>
      </c>
    </row>
    <row r="664" spans="1:65" s="2" customFormat="1" ht="11.25">
      <c r="A664" s="34"/>
      <c r="B664" s="35"/>
      <c r="C664" s="36"/>
      <c r="D664" s="164" t="s">
        <v>123</v>
      </c>
      <c r="E664" s="36"/>
      <c r="F664" s="165" t="s">
        <v>516</v>
      </c>
      <c r="G664" s="36"/>
      <c r="H664" s="36"/>
      <c r="I664" s="166"/>
      <c r="J664" s="36"/>
      <c r="K664" s="36"/>
      <c r="L664" s="39"/>
      <c r="M664" s="167"/>
      <c r="N664" s="168"/>
      <c r="O664" s="64"/>
      <c r="P664" s="64"/>
      <c r="Q664" s="64"/>
      <c r="R664" s="64"/>
      <c r="S664" s="64"/>
      <c r="T664" s="65"/>
      <c r="U664" s="34"/>
      <c r="V664" s="34"/>
      <c r="W664" s="34"/>
      <c r="X664" s="34"/>
      <c r="Y664" s="34"/>
      <c r="Z664" s="34"/>
      <c r="AA664" s="34"/>
      <c r="AB664" s="34"/>
      <c r="AC664" s="34"/>
      <c r="AD664" s="34"/>
      <c r="AE664" s="34"/>
      <c r="AT664" s="17" t="s">
        <v>123</v>
      </c>
      <c r="AU664" s="17" t="s">
        <v>82</v>
      </c>
    </row>
    <row r="665" spans="1:65" s="11" customFormat="1" ht="11.25">
      <c r="B665" s="169"/>
      <c r="C665" s="170"/>
      <c r="D665" s="164" t="s">
        <v>132</v>
      </c>
      <c r="E665" s="171" t="s">
        <v>19</v>
      </c>
      <c r="F665" s="172" t="s">
        <v>814</v>
      </c>
      <c r="G665" s="170"/>
      <c r="H665" s="173">
        <v>5.4</v>
      </c>
      <c r="I665" s="174"/>
      <c r="J665" s="170"/>
      <c r="K665" s="170"/>
      <c r="L665" s="175"/>
      <c r="M665" s="176"/>
      <c r="N665" s="177"/>
      <c r="O665" s="177"/>
      <c r="P665" s="177"/>
      <c r="Q665" s="177"/>
      <c r="R665" s="177"/>
      <c r="S665" s="177"/>
      <c r="T665" s="178"/>
      <c r="AT665" s="179" t="s">
        <v>132</v>
      </c>
      <c r="AU665" s="179" t="s">
        <v>82</v>
      </c>
      <c r="AV665" s="11" t="s">
        <v>82</v>
      </c>
      <c r="AW665" s="11" t="s">
        <v>33</v>
      </c>
      <c r="AX665" s="11" t="s">
        <v>72</v>
      </c>
      <c r="AY665" s="179" t="s">
        <v>122</v>
      </c>
    </row>
    <row r="666" spans="1:65" s="13" customFormat="1" ht="11.25">
      <c r="B666" s="190"/>
      <c r="C666" s="191"/>
      <c r="D666" s="164" t="s">
        <v>132</v>
      </c>
      <c r="E666" s="192" t="s">
        <v>19</v>
      </c>
      <c r="F666" s="193" t="s">
        <v>138</v>
      </c>
      <c r="G666" s="191"/>
      <c r="H666" s="194">
        <v>5.4</v>
      </c>
      <c r="I666" s="195"/>
      <c r="J666" s="191"/>
      <c r="K666" s="191"/>
      <c r="L666" s="196"/>
      <c r="M666" s="197"/>
      <c r="N666" s="198"/>
      <c r="O666" s="198"/>
      <c r="P666" s="198"/>
      <c r="Q666" s="198"/>
      <c r="R666" s="198"/>
      <c r="S666" s="198"/>
      <c r="T666" s="199"/>
      <c r="AT666" s="200" t="s">
        <v>132</v>
      </c>
      <c r="AU666" s="200" t="s">
        <v>82</v>
      </c>
      <c r="AV666" s="13" t="s">
        <v>121</v>
      </c>
      <c r="AW666" s="13" t="s">
        <v>33</v>
      </c>
      <c r="AX666" s="13" t="s">
        <v>80</v>
      </c>
      <c r="AY666" s="200" t="s">
        <v>122</v>
      </c>
    </row>
    <row r="667" spans="1:65" s="2" customFormat="1" ht="21.75" customHeight="1">
      <c r="A667" s="34"/>
      <c r="B667" s="35"/>
      <c r="C667" s="201" t="s">
        <v>627</v>
      </c>
      <c r="D667" s="201" t="s">
        <v>312</v>
      </c>
      <c r="E667" s="202" t="s">
        <v>518</v>
      </c>
      <c r="F667" s="203" t="s">
        <v>519</v>
      </c>
      <c r="G667" s="204" t="s">
        <v>141</v>
      </c>
      <c r="H667" s="205">
        <v>5.4</v>
      </c>
      <c r="I667" s="206"/>
      <c r="J667" s="207">
        <f>ROUND(I667*H667,2)</f>
        <v>0</v>
      </c>
      <c r="K667" s="203" t="s">
        <v>120</v>
      </c>
      <c r="L667" s="208"/>
      <c r="M667" s="209" t="s">
        <v>19</v>
      </c>
      <c r="N667" s="210" t="s">
        <v>43</v>
      </c>
      <c r="O667" s="64"/>
      <c r="P667" s="160">
        <f>O667*H667</f>
        <v>0</v>
      </c>
      <c r="Q667" s="160">
        <v>0</v>
      </c>
      <c r="R667" s="160">
        <f>Q667*H667</f>
        <v>0</v>
      </c>
      <c r="S667" s="160">
        <v>0</v>
      </c>
      <c r="T667" s="161">
        <f>S667*H667</f>
        <v>0</v>
      </c>
      <c r="U667" s="34"/>
      <c r="V667" s="34"/>
      <c r="W667" s="34"/>
      <c r="X667" s="34"/>
      <c r="Y667" s="34"/>
      <c r="Z667" s="34"/>
      <c r="AA667" s="34"/>
      <c r="AB667" s="34"/>
      <c r="AC667" s="34"/>
      <c r="AD667" s="34"/>
      <c r="AE667" s="34"/>
      <c r="AR667" s="162" t="s">
        <v>142</v>
      </c>
      <c r="AT667" s="162" t="s">
        <v>312</v>
      </c>
      <c r="AU667" s="162" t="s">
        <v>82</v>
      </c>
      <c r="AY667" s="17" t="s">
        <v>122</v>
      </c>
      <c r="BE667" s="163">
        <f>IF(N667="základní",J667,0)</f>
        <v>0</v>
      </c>
      <c r="BF667" s="163">
        <f>IF(N667="snížená",J667,0)</f>
        <v>0</v>
      </c>
      <c r="BG667" s="163">
        <f>IF(N667="zákl. přenesená",J667,0)</f>
        <v>0</v>
      </c>
      <c r="BH667" s="163">
        <f>IF(N667="sníž. přenesená",J667,0)</f>
        <v>0</v>
      </c>
      <c r="BI667" s="163">
        <f>IF(N667="nulová",J667,0)</f>
        <v>0</v>
      </c>
      <c r="BJ667" s="17" t="s">
        <v>80</v>
      </c>
      <c r="BK667" s="163">
        <f>ROUND(I667*H667,2)</f>
        <v>0</v>
      </c>
      <c r="BL667" s="17" t="s">
        <v>121</v>
      </c>
      <c r="BM667" s="162" t="s">
        <v>815</v>
      </c>
    </row>
    <row r="668" spans="1:65" s="2" customFormat="1" ht="11.25">
      <c r="A668" s="34"/>
      <c r="B668" s="35"/>
      <c r="C668" s="36"/>
      <c r="D668" s="164" t="s">
        <v>123</v>
      </c>
      <c r="E668" s="36"/>
      <c r="F668" s="165" t="s">
        <v>519</v>
      </c>
      <c r="G668" s="36"/>
      <c r="H668" s="36"/>
      <c r="I668" s="166"/>
      <c r="J668" s="36"/>
      <c r="K668" s="36"/>
      <c r="L668" s="39"/>
      <c r="M668" s="167"/>
      <c r="N668" s="168"/>
      <c r="O668" s="64"/>
      <c r="P668" s="64"/>
      <c r="Q668" s="64"/>
      <c r="R668" s="64"/>
      <c r="S668" s="64"/>
      <c r="T668" s="65"/>
      <c r="U668" s="34"/>
      <c r="V668" s="34"/>
      <c r="W668" s="34"/>
      <c r="X668" s="34"/>
      <c r="Y668" s="34"/>
      <c r="Z668" s="34"/>
      <c r="AA668" s="34"/>
      <c r="AB668" s="34"/>
      <c r="AC668" s="34"/>
      <c r="AD668" s="34"/>
      <c r="AE668" s="34"/>
      <c r="AT668" s="17" t="s">
        <v>123</v>
      </c>
      <c r="AU668" s="17" t="s">
        <v>82</v>
      </c>
    </row>
    <row r="669" spans="1:65" s="11" customFormat="1" ht="11.25">
      <c r="B669" s="169"/>
      <c r="C669" s="170"/>
      <c r="D669" s="164" t="s">
        <v>132</v>
      </c>
      <c r="E669" s="171" t="s">
        <v>19</v>
      </c>
      <c r="F669" s="172" t="s">
        <v>814</v>
      </c>
      <c r="G669" s="170"/>
      <c r="H669" s="173">
        <v>5.4</v>
      </c>
      <c r="I669" s="174"/>
      <c r="J669" s="170"/>
      <c r="K669" s="170"/>
      <c r="L669" s="175"/>
      <c r="M669" s="176"/>
      <c r="N669" s="177"/>
      <c r="O669" s="177"/>
      <c r="P669" s="177"/>
      <c r="Q669" s="177"/>
      <c r="R669" s="177"/>
      <c r="S669" s="177"/>
      <c r="T669" s="178"/>
      <c r="AT669" s="179" t="s">
        <v>132</v>
      </c>
      <c r="AU669" s="179" t="s">
        <v>82</v>
      </c>
      <c r="AV669" s="11" t="s">
        <v>82</v>
      </c>
      <c r="AW669" s="11" t="s">
        <v>33</v>
      </c>
      <c r="AX669" s="11" t="s">
        <v>72</v>
      </c>
      <c r="AY669" s="179" t="s">
        <v>122</v>
      </c>
    </row>
    <row r="670" spans="1:65" s="13" customFormat="1" ht="11.25">
      <c r="B670" s="190"/>
      <c r="C670" s="191"/>
      <c r="D670" s="164" t="s">
        <v>132</v>
      </c>
      <c r="E670" s="192" t="s">
        <v>19</v>
      </c>
      <c r="F670" s="193" t="s">
        <v>138</v>
      </c>
      <c r="G670" s="191"/>
      <c r="H670" s="194">
        <v>5.4</v>
      </c>
      <c r="I670" s="195"/>
      <c r="J670" s="191"/>
      <c r="K670" s="191"/>
      <c r="L670" s="196"/>
      <c r="M670" s="197"/>
      <c r="N670" s="198"/>
      <c r="O670" s="198"/>
      <c r="P670" s="198"/>
      <c r="Q670" s="198"/>
      <c r="R670" s="198"/>
      <c r="S670" s="198"/>
      <c r="T670" s="199"/>
      <c r="AT670" s="200" t="s">
        <v>132</v>
      </c>
      <c r="AU670" s="200" t="s">
        <v>82</v>
      </c>
      <c r="AV670" s="13" t="s">
        <v>121</v>
      </c>
      <c r="AW670" s="13" t="s">
        <v>33</v>
      </c>
      <c r="AX670" s="13" t="s">
        <v>80</v>
      </c>
      <c r="AY670" s="200" t="s">
        <v>122</v>
      </c>
    </row>
    <row r="671" spans="1:65" s="2" customFormat="1" ht="24.2" customHeight="1">
      <c r="A671" s="34"/>
      <c r="B671" s="35"/>
      <c r="C671" s="201" t="s">
        <v>816</v>
      </c>
      <c r="D671" s="201" t="s">
        <v>312</v>
      </c>
      <c r="E671" s="202" t="s">
        <v>520</v>
      </c>
      <c r="F671" s="203" t="s">
        <v>521</v>
      </c>
      <c r="G671" s="204" t="s">
        <v>141</v>
      </c>
      <c r="H671" s="205">
        <v>4.5</v>
      </c>
      <c r="I671" s="206"/>
      <c r="J671" s="207">
        <f>ROUND(I671*H671,2)</f>
        <v>0</v>
      </c>
      <c r="K671" s="203" t="s">
        <v>120</v>
      </c>
      <c r="L671" s="208"/>
      <c r="M671" s="209" t="s">
        <v>19</v>
      </c>
      <c r="N671" s="210" t="s">
        <v>43</v>
      </c>
      <c r="O671" s="64"/>
      <c r="P671" s="160">
        <f>O671*H671</f>
        <v>0</v>
      </c>
      <c r="Q671" s="160">
        <v>0</v>
      </c>
      <c r="R671" s="160">
        <f>Q671*H671</f>
        <v>0</v>
      </c>
      <c r="S671" s="160">
        <v>0</v>
      </c>
      <c r="T671" s="161">
        <f>S671*H671</f>
        <v>0</v>
      </c>
      <c r="U671" s="34"/>
      <c r="V671" s="34"/>
      <c r="W671" s="34"/>
      <c r="X671" s="34"/>
      <c r="Y671" s="34"/>
      <c r="Z671" s="34"/>
      <c r="AA671" s="34"/>
      <c r="AB671" s="34"/>
      <c r="AC671" s="34"/>
      <c r="AD671" s="34"/>
      <c r="AE671" s="34"/>
      <c r="AR671" s="162" t="s">
        <v>142</v>
      </c>
      <c r="AT671" s="162" t="s">
        <v>312</v>
      </c>
      <c r="AU671" s="162" t="s">
        <v>82</v>
      </c>
      <c r="AY671" s="17" t="s">
        <v>122</v>
      </c>
      <c r="BE671" s="163">
        <f>IF(N671="základní",J671,0)</f>
        <v>0</v>
      </c>
      <c r="BF671" s="163">
        <f>IF(N671="snížená",J671,0)</f>
        <v>0</v>
      </c>
      <c r="BG671" s="163">
        <f>IF(N671="zákl. přenesená",J671,0)</f>
        <v>0</v>
      </c>
      <c r="BH671" s="163">
        <f>IF(N671="sníž. přenesená",J671,0)</f>
        <v>0</v>
      </c>
      <c r="BI671" s="163">
        <f>IF(N671="nulová",J671,0)</f>
        <v>0</v>
      </c>
      <c r="BJ671" s="17" t="s">
        <v>80</v>
      </c>
      <c r="BK671" s="163">
        <f>ROUND(I671*H671,2)</f>
        <v>0</v>
      </c>
      <c r="BL671" s="17" t="s">
        <v>121</v>
      </c>
      <c r="BM671" s="162" t="s">
        <v>817</v>
      </c>
    </row>
    <row r="672" spans="1:65" s="2" customFormat="1" ht="11.25">
      <c r="A672" s="34"/>
      <c r="B672" s="35"/>
      <c r="C672" s="36"/>
      <c r="D672" s="164" t="s">
        <v>123</v>
      </c>
      <c r="E672" s="36"/>
      <c r="F672" s="165" t="s">
        <v>521</v>
      </c>
      <c r="G672" s="36"/>
      <c r="H672" s="36"/>
      <c r="I672" s="166"/>
      <c r="J672" s="36"/>
      <c r="K672" s="36"/>
      <c r="L672" s="39"/>
      <c r="M672" s="167"/>
      <c r="N672" s="168"/>
      <c r="O672" s="64"/>
      <c r="P672" s="64"/>
      <c r="Q672" s="64"/>
      <c r="R672" s="64"/>
      <c r="S672" s="64"/>
      <c r="T672" s="65"/>
      <c r="U672" s="34"/>
      <c r="V672" s="34"/>
      <c r="W672" s="34"/>
      <c r="X672" s="34"/>
      <c r="Y672" s="34"/>
      <c r="Z672" s="34"/>
      <c r="AA672" s="34"/>
      <c r="AB672" s="34"/>
      <c r="AC672" s="34"/>
      <c r="AD672" s="34"/>
      <c r="AE672" s="34"/>
      <c r="AT672" s="17" t="s">
        <v>123</v>
      </c>
      <c r="AU672" s="17" t="s">
        <v>82</v>
      </c>
    </row>
    <row r="673" spans="1:65" s="11" customFormat="1" ht="11.25">
      <c r="B673" s="169"/>
      <c r="C673" s="170"/>
      <c r="D673" s="164" t="s">
        <v>132</v>
      </c>
      <c r="E673" s="171" t="s">
        <v>19</v>
      </c>
      <c r="F673" s="172" t="s">
        <v>818</v>
      </c>
      <c r="G673" s="170"/>
      <c r="H673" s="173">
        <v>4.5</v>
      </c>
      <c r="I673" s="174"/>
      <c r="J673" s="170"/>
      <c r="K673" s="170"/>
      <c r="L673" s="175"/>
      <c r="M673" s="176"/>
      <c r="N673" s="177"/>
      <c r="O673" s="177"/>
      <c r="P673" s="177"/>
      <c r="Q673" s="177"/>
      <c r="R673" s="177"/>
      <c r="S673" s="177"/>
      <c r="T673" s="178"/>
      <c r="AT673" s="179" t="s">
        <v>132</v>
      </c>
      <c r="AU673" s="179" t="s">
        <v>82</v>
      </c>
      <c r="AV673" s="11" t="s">
        <v>82</v>
      </c>
      <c r="AW673" s="11" t="s">
        <v>33</v>
      </c>
      <c r="AX673" s="11" t="s">
        <v>72</v>
      </c>
      <c r="AY673" s="179" t="s">
        <v>122</v>
      </c>
    </row>
    <row r="674" spans="1:65" s="13" customFormat="1" ht="11.25">
      <c r="B674" s="190"/>
      <c r="C674" s="191"/>
      <c r="D674" s="164" t="s">
        <v>132</v>
      </c>
      <c r="E674" s="192" t="s">
        <v>19</v>
      </c>
      <c r="F674" s="193" t="s">
        <v>138</v>
      </c>
      <c r="G674" s="191"/>
      <c r="H674" s="194">
        <v>4.5</v>
      </c>
      <c r="I674" s="195"/>
      <c r="J674" s="191"/>
      <c r="K674" s="191"/>
      <c r="L674" s="196"/>
      <c r="M674" s="197"/>
      <c r="N674" s="198"/>
      <c r="O674" s="198"/>
      <c r="P674" s="198"/>
      <c r="Q674" s="198"/>
      <c r="R674" s="198"/>
      <c r="S674" s="198"/>
      <c r="T674" s="199"/>
      <c r="AT674" s="200" t="s">
        <v>132</v>
      </c>
      <c r="AU674" s="200" t="s">
        <v>82</v>
      </c>
      <c r="AV674" s="13" t="s">
        <v>121</v>
      </c>
      <c r="AW674" s="13" t="s">
        <v>33</v>
      </c>
      <c r="AX674" s="13" t="s">
        <v>80</v>
      </c>
      <c r="AY674" s="200" t="s">
        <v>122</v>
      </c>
    </row>
    <row r="675" spans="1:65" s="2" customFormat="1" ht="55.5" customHeight="1">
      <c r="A675" s="34"/>
      <c r="B675" s="35"/>
      <c r="C675" s="151" t="s">
        <v>629</v>
      </c>
      <c r="D675" s="151" t="s">
        <v>116</v>
      </c>
      <c r="E675" s="152" t="s">
        <v>151</v>
      </c>
      <c r="F675" s="153" t="s">
        <v>152</v>
      </c>
      <c r="G675" s="154" t="s">
        <v>141</v>
      </c>
      <c r="H675" s="155">
        <v>15.3</v>
      </c>
      <c r="I675" s="156"/>
      <c r="J675" s="157">
        <f>ROUND(I675*H675,2)</f>
        <v>0</v>
      </c>
      <c r="K675" s="153" t="s">
        <v>120</v>
      </c>
      <c r="L675" s="39"/>
      <c r="M675" s="158" t="s">
        <v>19</v>
      </c>
      <c r="N675" s="159" t="s">
        <v>43</v>
      </c>
      <c r="O675" s="64"/>
      <c r="P675" s="160">
        <f>O675*H675</f>
        <v>0</v>
      </c>
      <c r="Q675" s="160">
        <v>0</v>
      </c>
      <c r="R675" s="160">
        <f>Q675*H675</f>
        <v>0</v>
      </c>
      <c r="S675" s="160">
        <v>0</v>
      </c>
      <c r="T675" s="161">
        <f>S675*H675</f>
        <v>0</v>
      </c>
      <c r="U675" s="34"/>
      <c r="V675" s="34"/>
      <c r="W675" s="34"/>
      <c r="X675" s="34"/>
      <c r="Y675" s="34"/>
      <c r="Z675" s="34"/>
      <c r="AA675" s="34"/>
      <c r="AB675" s="34"/>
      <c r="AC675" s="34"/>
      <c r="AD675" s="34"/>
      <c r="AE675" s="34"/>
      <c r="AR675" s="162" t="s">
        <v>121</v>
      </c>
      <c r="AT675" s="162" t="s">
        <v>116</v>
      </c>
      <c r="AU675" s="162" t="s">
        <v>82</v>
      </c>
      <c r="AY675" s="17" t="s">
        <v>122</v>
      </c>
      <c r="BE675" s="163">
        <f>IF(N675="základní",J675,0)</f>
        <v>0</v>
      </c>
      <c r="BF675" s="163">
        <f>IF(N675="snížená",J675,0)</f>
        <v>0</v>
      </c>
      <c r="BG675" s="163">
        <f>IF(N675="zákl. přenesená",J675,0)</f>
        <v>0</v>
      </c>
      <c r="BH675" s="163">
        <f>IF(N675="sníž. přenesená",J675,0)</f>
        <v>0</v>
      </c>
      <c r="BI675" s="163">
        <f>IF(N675="nulová",J675,0)</f>
        <v>0</v>
      </c>
      <c r="BJ675" s="17" t="s">
        <v>80</v>
      </c>
      <c r="BK675" s="163">
        <f>ROUND(I675*H675,2)</f>
        <v>0</v>
      </c>
      <c r="BL675" s="17" t="s">
        <v>121</v>
      </c>
      <c r="BM675" s="162" t="s">
        <v>819</v>
      </c>
    </row>
    <row r="676" spans="1:65" s="2" customFormat="1" ht="29.25">
      <c r="A676" s="34"/>
      <c r="B676" s="35"/>
      <c r="C676" s="36"/>
      <c r="D676" s="164" t="s">
        <v>123</v>
      </c>
      <c r="E676" s="36"/>
      <c r="F676" s="165" t="s">
        <v>152</v>
      </c>
      <c r="G676" s="36"/>
      <c r="H676" s="36"/>
      <c r="I676" s="166"/>
      <c r="J676" s="36"/>
      <c r="K676" s="36"/>
      <c r="L676" s="39"/>
      <c r="M676" s="167"/>
      <c r="N676" s="168"/>
      <c r="O676" s="64"/>
      <c r="P676" s="64"/>
      <c r="Q676" s="64"/>
      <c r="R676" s="64"/>
      <c r="S676" s="64"/>
      <c r="T676" s="65"/>
      <c r="U676" s="34"/>
      <c r="V676" s="34"/>
      <c r="W676" s="34"/>
      <c r="X676" s="34"/>
      <c r="Y676" s="34"/>
      <c r="Z676" s="34"/>
      <c r="AA676" s="34"/>
      <c r="AB676" s="34"/>
      <c r="AC676" s="34"/>
      <c r="AD676" s="34"/>
      <c r="AE676" s="34"/>
      <c r="AT676" s="17" t="s">
        <v>123</v>
      </c>
      <c r="AU676" s="17" t="s">
        <v>82</v>
      </c>
    </row>
    <row r="677" spans="1:65" s="11" customFormat="1" ht="11.25">
      <c r="B677" s="169"/>
      <c r="C677" s="170"/>
      <c r="D677" s="164" t="s">
        <v>132</v>
      </c>
      <c r="E677" s="171" t="s">
        <v>19</v>
      </c>
      <c r="F677" s="172" t="s">
        <v>820</v>
      </c>
      <c r="G677" s="170"/>
      <c r="H677" s="173">
        <v>15.3</v>
      </c>
      <c r="I677" s="174"/>
      <c r="J677" s="170"/>
      <c r="K677" s="170"/>
      <c r="L677" s="175"/>
      <c r="M677" s="176"/>
      <c r="N677" s="177"/>
      <c r="O677" s="177"/>
      <c r="P677" s="177"/>
      <c r="Q677" s="177"/>
      <c r="R677" s="177"/>
      <c r="S677" s="177"/>
      <c r="T677" s="178"/>
      <c r="AT677" s="179" t="s">
        <v>132</v>
      </c>
      <c r="AU677" s="179" t="s">
        <v>82</v>
      </c>
      <c r="AV677" s="11" t="s">
        <v>82</v>
      </c>
      <c r="AW677" s="11" t="s">
        <v>33</v>
      </c>
      <c r="AX677" s="11" t="s">
        <v>72</v>
      </c>
      <c r="AY677" s="179" t="s">
        <v>122</v>
      </c>
    </row>
    <row r="678" spans="1:65" s="13" customFormat="1" ht="11.25">
      <c r="B678" s="190"/>
      <c r="C678" s="191"/>
      <c r="D678" s="164" t="s">
        <v>132</v>
      </c>
      <c r="E678" s="192" t="s">
        <v>19</v>
      </c>
      <c r="F678" s="193" t="s">
        <v>138</v>
      </c>
      <c r="G678" s="191"/>
      <c r="H678" s="194">
        <v>15.3</v>
      </c>
      <c r="I678" s="195"/>
      <c r="J678" s="191"/>
      <c r="K678" s="191"/>
      <c r="L678" s="196"/>
      <c r="M678" s="197"/>
      <c r="N678" s="198"/>
      <c r="O678" s="198"/>
      <c r="P678" s="198"/>
      <c r="Q678" s="198"/>
      <c r="R678" s="198"/>
      <c r="S678" s="198"/>
      <c r="T678" s="199"/>
      <c r="AT678" s="200" t="s">
        <v>132</v>
      </c>
      <c r="AU678" s="200" t="s">
        <v>82</v>
      </c>
      <c r="AV678" s="13" t="s">
        <v>121</v>
      </c>
      <c r="AW678" s="13" t="s">
        <v>33</v>
      </c>
      <c r="AX678" s="13" t="s">
        <v>80</v>
      </c>
      <c r="AY678" s="200" t="s">
        <v>122</v>
      </c>
    </row>
    <row r="679" spans="1:65" s="2" customFormat="1" ht="24.2" customHeight="1">
      <c r="A679" s="34"/>
      <c r="B679" s="35"/>
      <c r="C679" s="151" t="s">
        <v>821</v>
      </c>
      <c r="D679" s="151" t="s">
        <v>116</v>
      </c>
      <c r="E679" s="152" t="s">
        <v>526</v>
      </c>
      <c r="F679" s="153" t="s">
        <v>527</v>
      </c>
      <c r="G679" s="154" t="s">
        <v>175</v>
      </c>
      <c r="H679" s="155">
        <v>36</v>
      </c>
      <c r="I679" s="156"/>
      <c r="J679" s="157">
        <f>ROUND(I679*H679,2)</f>
        <v>0</v>
      </c>
      <c r="K679" s="153" t="s">
        <v>19</v>
      </c>
      <c r="L679" s="39"/>
      <c r="M679" s="158" t="s">
        <v>19</v>
      </c>
      <c r="N679" s="159" t="s">
        <v>43</v>
      </c>
      <c r="O679" s="64"/>
      <c r="P679" s="160">
        <f>O679*H679</f>
        <v>0</v>
      </c>
      <c r="Q679" s="160">
        <v>0</v>
      </c>
      <c r="R679" s="160">
        <f>Q679*H679</f>
        <v>0</v>
      </c>
      <c r="S679" s="160">
        <v>0</v>
      </c>
      <c r="T679" s="161">
        <f>S679*H679</f>
        <v>0</v>
      </c>
      <c r="U679" s="34"/>
      <c r="V679" s="34"/>
      <c r="W679" s="34"/>
      <c r="X679" s="34"/>
      <c r="Y679" s="34"/>
      <c r="Z679" s="34"/>
      <c r="AA679" s="34"/>
      <c r="AB679" s="34"/>
      <c r="AC679" s="34"/>
      <c r="AD679" s="34"/>
      <c r="AE679" s="34"/>
      <c r="AR679" s="162" t="s">
        <v>121</v>
      </c>
      <c r="AT679" s="162" t="s">
        <v>116</v>
      </c>
      <c r="AU679" s="162" t="s">
        <v>82</v>
      </c>
      <c r="AY679" s="17" t="s">
        <v>122</v>
      </c>
      <c r="BE679" s="163">
        <f>IF(N679="základní",J679,0)</f>
        <v>0</v>
      </c>
      <c r="BF679" s="163">
        <f>IF(N679="snížená",J679,0)</f>
        <v>0</v>
      </c>
      <c r="BG679" s="163">
        <f>IF(N679="zákl. přenesená",J679,0)</f>
        <v>0</v>
      </c>
      <c r="BH679" s="163">
        <f>IF(N679="sníž. přenesená",J679,0)</f>
        <v>0</v>
      </c>
      <c r="BI679" s="163">
        <f>IF(N679="nulová",J679,0)</f>
        <v>0</v>
      </c>
      <c r="BJ679" s="17" t="s">
        <v>80</v>
      </c>
      <c r="BK679" s="163">
        <f>ROUND(I679*H679,2)</f>
        <v>0</v>
      </c>
      <c r="BL679" s="17" t="s">
        <v>121</v>
      </c>
      <c r="BM679" s="162" t="s">
        <v>822</v>
      </c>
    </row>
    <row r="680" spans="1:65" s="2" customFormat="1" ht="19.5">
      <c r="A680" s="34"/>
      <c r="B680" s="35"/>
      <c r="C680" s="36"/>
      <c r="D680" s="164" t="s">
        <v>123</v>
      </c>
      <c r="E680" s="36"/>
      <c r="F680" s="165" t="s">
        <v>527</v>
      </c>
      <c r="G680" s="36"/>
      <c r="H680" s="36"/>
      <c r="I680" s="166"/>
      <c r="J680" s="36"/>
      <c r="K680" s="36"/>
      <c r="L680" s="39"/>
      <c r="M680" s="167"/>
      <c r="N680" s="168"/>
      <c r="O680" s="64"/>
      <c r="P680" s="64"/>
      <c r="Q680" s="64"/>
      <c r="R680" s="64"/>
      <c r="S680" s="64"/>
      <c r="T680" s="65"/>
      <c r="U680" s="34"/>
      <c r="V680" s="34"/>
      <c r="W680" s="34"/>
      <c r="X680" s="34"/>
      <c r="Y680" s="34"/>
      <c r="Z680" s="34"/>
      <c r="AA680" s="34"/>
      <c r="AB680" s="34"/>
      <c r="AC680" s="34"/>
      <c r="AD680" s="34"/>
      <c r="AE680" s="34"/>
      <c r="AT680" s="17" t="s">
        <v>123</v>
      </c>
      <c r="AU680" s="17" t="s">
        <v>82</v>
      </c>
    </row>
    <row r="681" spans="1:65" s="11" customFormat="1" ht="11.25">
      <c r="B681" s="169"/>
      <c r="C681" s="170"/>
      <c r="D681" s="164" t="s">
        <v>132</v>
      </c>
      <c r="E681" s="171" t="s">
        <v>19</v>
      </c>
      <c r="F681" s="172" t="s">
        <v>823</v>
      </c>
      <c r="G681" s="170"/>
      <c r="H681" s="173">
        <v>36</v>
      </c>
      <c r="I681" s="174"/>
      <c r="J681" s="170"/>
      <c r="K681" s="170"/>
      <c r="L681" s="175"/>
      <c r="M681" s="176"/>
      <c r="N681" s="177"/>
      <c r="O681" s="177"/>
      <c r="P681" s="177"/>
      <c r="Q681" s="177"/>
      <c r="R681" s="177"/>
      <c r="S681" s="177"/>
      <c r="T681" s="178"/>
      <c r="AT681" s="179" t="s">
        <v>132</v>
      </c>
      <c r="AU681" s="179" t="s">
        <v>82</v>
      </c>
      <c r="AV681" s="11" t="s">
        <v>82</v>
      </c>
      <c r="AW681" s="11" t="s">
        <v>33</v>
      </c>
      <c r="AX681" s="11" t="s">
        <v>72</v>
      </c>
      <c r="AY681" s="179" t="s">
        <v>122</v>
      </c>
    </row>
    <row r="682" spans="1:65" s="13" customFormat="1" ht="11.25">
      <c r="B682" s="190"/>
      <c r="C682" s="191"/>
      <c r="D682" s="164" t="s">
        <v>132</v>
      </c>
      <c r="E682" s="192" t="s">
        <v>19</v>
      </c>
      <c r="F682" s="193" t="s">
        <v>138</v>
      </c>
      <c r="G682" s="191"/>
      <c r="H682" s="194">
        <v>36</v>
      </c>
      <c r="I682" s="195"/>
      <c r="J682" s="191"/>
      <c r="K682" s="191"/>
      <c r="L682" s="196"/>
      <c r="M682" s="197"/>
      <c r="N682" s="198"/>
      <c r="O682" s="198"/>
      <c r="P682" s="198"/>
      <c r="Q682" s="198"/>
      <c r="R682" s="198"/>
      <c r="S682" s="198"/>
      <c r="T682" s="199"/>
      <c r="AT682" s="200" t="s">
        <v>132</v>
      </c>
      <c r="AU682" s="200" t="s">
        <v>82</v>
      </c>
      <c r="AV682" s="13" t="s">
        <v>121</v>
      </c>
      <c r="AW682" s="13" t="s">
        <v>33</v>
      </c>
      <c r="AX682" s="13" t="s">
        <v>80</v>
      </c>
      <c r="AY682" s="200" t="s">
        <v>122</v>
      </c>
    </row>
    <row r="683" spans="1:65" s="2" customFormat="1" ht="24.2" customHeight="1">
      <c r="A683" s="34"/>
      <c r="B683" s="35"/>
      <c r="C683" s="151" t="s">
        <v>631</v>
      </c>
      <c r="D683" s="151" t="s">
        <v>116</v>
      </c>
      <c r="E683" s="152" t="s">
        <v>529</v>
      </c>
      <c r="F683" s="153" t="s">
        <v>530</v>
      </c>
      <c r="G683" s="154" t="s">
        <v>175</v>
      </c>
      <c r="H683" s="155">
        <v>36</v>
      </c>
      <c r="I683" s="156"/>
      <c r="J683" s="157">
        <f>ROUND(I683*H683,2)</f>
        <v>0</v>
      </c>
      <c r="K683" s="153" t="s">
        <v>19</v>
      </c>
      <c r="L683" s="39"/>
      <c r="M683" s="158" t="s">
        <v>19</v>
      </c>
      <c r="N683" s="159" t="s">
        <v>43</v>
      </c>
      <c r="O683" s="64"/>
      <c r="P683" s="160">
        <f>O683*H683</f>
        <v>0</v>
      </c>
      <c r="Q683" s="160">
        <v>0</v>
      </c>
      <c r="R683" s="160">
        <f>Q683*H683</f>
        <v>0</v>
      </c>
      <c r="S683" s="160">
        <v>0</v>
      </c>
      <c r="T683" s="161">
        <f>S683*H683</f>
        <v>0</v>
      </c>
      <c r="U683" s="34"/>
      <c r="V683" s="34"/>
      <c r="W683" s="34"/>
      <c r="X683" s="34"/>
      <c r="Y683" s="34"/>
      <c r="Z683" s="34"/>
      <c r="AA683" s="34"/>
      <c r="AB683" s="34"/>
      <c r="AC683" s="34"/>
      <c r="AD683" s="34"/>
      <c r="AE683" s="34"/>
      <c r="AR683" s="162" t="s">
        <v>121</v>
      </c>
      <c r="AT683" s="162" t="s">
        <v>116</v>
      </c>
      <c r="AU683" s="162" t="s">
        <v>82</v>
      </c>
      <c r="AY683" s="17" t="s">
        <v>122</v>
      </c>
      <c r="BE683" s="163">
        <f>IF(N683="základní",J683,0)</f>
        <v>0</v>
      </c>
      <c r="BF683" s="163">
        <f>IF(N683="snížená",J683,0)</f>
        <v>0</v>
      </c>
      <c r="BG683" s="163">
        <f>IF(N683="zákl. přenesená",J683,0)</f>
        <v>0</v>
      </c>
      <c r="BH683" s="163">
        <f>IF(N683="sníž. přenesená",J683,0)</f>
        <v>0</v>
      </c>
      <c r="BI683" s="163">
        <f>IF(N683="nulová",J683,0)</f>
        <v>0</v>
      </c>
      <c r="BJ683" s="17" t="s">
        <v>80</v>
      </c>
      <c r="BK683" s="163">
        <f>ROUND(I683*H683,2)</f>
        <v>0</v>
      </c>
      <c r="BL683" s="17" t="s">
        <v>121</v>
      </c>
      <c r="BM683" s="162" t="s">
        <v>824</v>
      </c>
    </row>
    <row r="684" spans="1:65" s="2" customFormat="1" ht="19.5">
      <c r="A684" s="34"/>
      <c r="B684" s="35"/>
      <c r="C684" s="36"/>
      <c r="D684" s="164" t="s">
        <v>123</v>
      </c>
      <c r="E684" s="36"/>
      <c r="F684" s="165" t="s">
        <v>530</v>
      </c>
      <c r="G684" s="36"/>
      <c r="H684" s="36"/>
      <c r="I684" s="166"/>
      <c r="J684" s="36"/>
      <c r="K684" s="36"/>
      <c r="L684" s="39"/>
      <c r="M684" s="167"/>
      <c r="N684" s="168"/>
      <c r="O684" s="64"/>
      <c r="P684" s="64"/>
      <c r="Q684" s="64"/>
      <c r="R684" s="64"/>
      <c r="S684" s="64"/>
      <c r="T684" s="65"/>
      <c r="U684" s="34"/>
      <c r="V684" s="34"/>
      <c r="W684" s="34"/>
      <c r="X684" s="34"/>
      <c r="Y684" s="34"/>
      <c r="Z684" s="34"/>
      <c r="AA684" s="34"/>
      <c r="AB684" s="34"/>
      <c r="AC684" s="34"/>
      <c r="AD684" s="34"/>
      <c r="AE684" s="34"/>
      <c r="AT684" s="17" t="s">
        <v>123</v>
      </c>
      <c r="AU684" s="17" t="s">
        <v>82</v>
      </c>
    </row>
    <row r="685" spans="1:65" s="11" customFormat="1" ht="11.25">
      <c r="B685" s="169"/>
      <c r="C685" s="170"/>
      <c r="D685" s="164" t="s">
        <v>132</v>
      </c>
      <c r="E685" s="171" t="s">
        <v>19</v>
      </c>
      <c r="F685" s="172" t="s">
        <v>823</v>
      </c>
      <c r="G685" s="170"/>
      <c r="H685" s="173">
        <v>36</v>
      </c>
      <c r="I685" s="174"/>
      <c r="J685" s="170"/>
      <c r="K685" s="170"/>
      <c r="L685" s="175"/>
      <c r="M685" s="176"/>
      <c r="N685" s="177"/>
      <c r="O685" s="177"/>
      <c r="P685" s="177"/>
      <c r="Q685" s="177"/>
      <c r="R685" s="177"/>
      <c r="S685" s="177"/>
      <c r="T685" s="178"/>
      <c r="AT685" s="179" t="s">
        <v>132</v>
      </c>
      <c r="AU685" s="179" t="s">
        <v>82</v>
      </c>
      <c r="AV685" s="11" t="s">
        <v>82</v>
      </c>
      <c r="AW685" s="11" t="s">
        <v>33</v>
      </c>
      <c r="AX685" s="11" t="s">
        <v>72</v>
      </c>
      <c r="AY685" s="179" t="s">
        <v>122</v>
      </c>
    </row>
    <row r="686" spans="1:65" s="13" customFormat="1" ht="11.25">
      <c r="B686" s="190"/>
      <c r="C686" s="191"/>
      <c r="D686" s="164" t="s">
        <v>132</v>
      </c>
      <c r="E686" s="192" t="s">
        <v>19</v>
      </c>
      <c r="F686" s="193" t="s">
        <v>138</v>
      </c>
      <c r="G686" s="191"/>
      <c r="H686" s="194">
        <v>36</v>
      </c>
      <c r="I686" s="195"/>
      <c r="J686" s="191"/>
      <c r="K686" s="191"/>
      <c r="L686" s="196"/>
      <c r="M686" s="197"/>
      <c r="N686" s="198"/>
      <c r="O686" s="198"/>
      <c r="P686" s="198"/>
      <c r="Q686" s="198"/>
      <c r="R686" s="198"/>
      <c r="S686" s="198"/>
      <c r="T686" s="199"/>
      <c r="AT686" s="200" t="s">
        <v>132</v>
      </c>
      <c r="AU686" s="200" t="s">
        <v>82</v>
      </c>
      <c r="AV686" s="13" t="s">
        <v>121</v>
      </c>
      <c r="AW686" s="13" t="s">
        <v>33</v>
      </c>
      <c r="AX686" s="13" t="s">
        <v>80</v>
      </c>
      <c r="AY686" s="200" t="s">
        <v>122</v>
      </c>
    </row>
    <row r="687" spans="1:65" s="14" customFormat="1" ht="22.9" customHeight="1">
      <c r="B687" s="211"/>
      <c r="C687" s="212"/>
      <c r="D687" s="213" t="s">
        <v>71</v>
      </c>
      <c r="E687" s="235" t="s">
        <v>825</v>
      </c>
      <c r="F687" s="235" t="s">
        <v>826</v>
      </c>
      <c r="G687" s="212"/>
      <c r="H687" s="212"/>
      <c r="I687" s="215"/>
      <c r="J687" s="236">
        <f>BK687</f>
        <v>0</v>
      </c>
      <c r="K687" s="212"/>
      <c r="L687" s="217"/>
      <c r="M687" s="218"/>
      <c r="N687" s="219"/>
      <c r="O687" s="219"/>
      <c r="P687" s="220">
        <f>SUM(P688:P755)</f>
        <v>0</v>
      </c>
      <c r="Q687" s="219"/>
      <c r="R687" s="220">
        <f>SUM(R688:R755)</f>
        <v>0</v>
      </c>
      <c r="S687" s="219"/>
      <c r="T687" s="221">
        <f>SUM(T688:T755)</f>
        <v>0</v>
      </c>
      <c r="AR687" s="222" t="s">
        <v>80</v>
      </c>
      <c r="AT687" s="223" t="s">
        <v>71</v>
      </c>
      <c r="AU687" s="223" t="s">
        <v>80</v>
      </c>
      <c r="AY687" s="222" t="s">
        <v>122</v>
      </c>
      <c r="BK687" s="224">
        <f>SUM(BK688:BK755)</f>
        <v>0</v>
      </c>
    </row>
    <row r="688" spans="1:65" s="2" customFormat="1" ht="21.75" customHeight="1">
      <c r="A688" s="34"/>
      <c r="B688" s="35"/>
      <c r="C688" s="151" t="s">
        <v>827</v>
      </c>
      <c r="D688" s="151" t="s">
        <v>116</v>
      </c>
      <c r="E688" s="152" t="s">
        <v>547</v>
      </c>
      <c r="F688" s="153" t="s">
        <v>548</v>
      </c>
      <c r="G688" s="154" t="s">
        <v>175</v>
      </c>
      <c r="H688" s="155">
        <v>16</v>
      </c>
      <c r="I688" s="156"/>
      <c r="J688" s="157">
        <f>ROUND(I688*H688,2)</f>
        <v>0</v>
      </c>
      <c r="K688" s="153" t="s">
        <v>120</v>
      </c>
      <c r="L688" s="39"/>
      <c r="M688" s="158" t="s">
        <v>19</v>
      </c>
      <c r="N688" s="159" t="s">
        <v>43</v>
      </c>
      <c r="O688" s="64"/>
      <c r="P688" s="160">
        <f>O688*H688</f>
        <v>0</v>
      </c>
      <c r="Q688" s="160">
        <v>0</v>
      </c>
      <c r="R688" s="160">
        <f>Q688*H688</f>
        <v>0</v>
      </c>
      <c r="S688" s="160">
        <v>0</v>
      </c>
      <c r="T688" s="161">
        <f>S688*H688</f>
        <v>0</v>
      </c>
      <c r="U688" s="34"/>
      <c r="V688" s="34"/>
      <c r="W688" s="34"/>
      <c r="X688" s="34"/>
      <c r="Y688" s="34"/>
      <c r="Z688" s="34"/>
      <c r="AA688" s="34"/>
      <c r="AB688" s="34"/>
      <c r="AC688" s="34"/>
      <c r="AD688" s="34"/>
      <c r="AE688" s="34"/>
      <c r="AR688" s="162" t="s">
        <v>121</v>
      </c>
      <c r="AT688" s="162" t="s">
        <v>116</v>
      </c>
      <c r="AU688" s="162" t="s">
        <v>82</v>
      </c>
      <c r="AY688" s="17" t="s">
        <v>122</v>
      </c>
      <c r="BE688" s="163">
        <f>IF(N688="základní",J688,0)</f>
        <v>0</v>
      </c>
      <c r="BF688" s="163">
        <f>IF(N688="snížená",J688,0)</f>
        <v>0</v>
      </c>
      <c r="BG688" s="163">
        <f>IF(N688="zákl. přenesená",J688,0)</f>
        <v>0</v>
      </c>
      <c r="BH688" s="163">
        <f>IF(N688="sníž. přenesená",J688,0)</f>
        <v>0</v>
      </c>
      <c r="BI688" s="163">
        <f>IF(N688="nulová",J688,0)</f>
        <v>0</v>
      </c>
      <c r="BJ688" s="17" t="s">
        <v>80</v>
      </c>
      <c r="BK688" s="163">
        <f>ROUND(I688*H688,2)</f>
        <v>0</v>
      </c>
      <c r="BL688" s="17" t="s">
        <v>121</v>
      </c>
      <c r="BM688" s="162" t="s">
        <v>828</v>
      </c>
    </row>
    <row r="689" spans="1:65" s="2" customFormat="1" ht="11.25">
      <c r="A689" s="34"/>
      <c r="B689" s="35"/>
      <c r="C689" s="36"/>
      <c r="D689" s="164" t="s">
        <v>123</v>
      </c>
      <c r="E689" s="36"/>
      <c r="F689" s="165" t="s">
        <v>548</v>
      </c>
      <c r="G689" s="36"/>
      <c r="H689" s="36"/>
      <c r="I689" s="166"/>
      <c r="J689" s="36"/>
      <c r="K689" s="36"/>
      <c r="L689" s="39"/>
      <c r="M689" s="167"/>
      <c r="N689" s="168"/>
      <c r="O689" s="64"/>
      <c r="P689" s="64"/>
      <c r="Q689" s="64"/>
      <c r="R689" s="64"/>
      <c r="S689" s="64"/>
      <c r="T689" s="65"/>
      <c r="U689" s="34"/>
      <c r="V689" s="34"/>
      <c r="W689" s="34"/>
      <c r="X689" s="34"/>
      <c r="Y689" s="34"/>
      <c r="Z689" s="34"/>
      <c r="AA689" s="34"/>
      <c r="AB689" s="34"/>
      <c r="AC689" s="34"/>
      <c r="AD689" s="34"/>
      <c r="AE689" s="34"/>
      <c r="AT689" s="17" t="s">
        <v>123</v>
      </c>
      <c r="AU689" s="17" t="s">
        <v>82</v>
      </c>
    </row>
    <row r="690" spans="1:65" s="11" customFormat="1" ht="11.25">
      <c r="B690" s="169"/>
      <c r="C690" s="170"/>
      <c r="D690" s="164" t="s">
        <v>132</v>
      </c>
      <c r="E690" s="171" t="s">
        <v>19</v>
      </c>
      <c r="F690" s="172" t="s">
        <v>829</v>
      </c>
      <c r="G690" s="170"/>
      <c r="H690" s="173">
        <v>16</v>
      </c>
      <c r="I690" s="174"/>
      <c r="J690" s="170"/>
      <c r="K690" s="170"/>
      <c r="L690" s="175"/>
      <c r="M690" s="176"/>
      <c r="N690" s="177"/>
      <c r="O690" s="177"/>
      <c r="P690" s="177"/>
      <c r="Q690" s="177"/>
      <c r="R690" s="177"/>
      <c r="S690" s="177"/>
      <c r="T690" s="178"/>
      <c r="AT690" s="179" t="s">
        <v>132</v>
      </c>
      <c r="AU690" s="179" t="s">
        <v>82</v>
      </c>
      <c r="AV690" s="11" t="s">
        <v>82</v>
      </c>
      <c r="AW690" s="11" t="s">
        <v>33</v>
      </c>
      <c r="AX690" s="11" t="s">
        <v>72</v>
      </c>
      <c r="AY690" s="179" t="s">
        <v>122</v>
      </c>
    </row>
    <row r="691" spans="1:65" s="13" customFormat="1" ht="11.25">
      <c r="B691" s="190"/>
      <c r="C691" s="191"/>
      <c r="D691" s="164" t="s">
        <v>132</v>
      </c>
      <c r="E691" s="192" t="s">
        <v>19</v>
      </c>
      <c r="F691" s="193" t="s">
        <v>138</v>
      </c>
      <c r="G691" s="191"/>
      <c r="H691" s="194">
        <v>16</v>
      </c>
      <c r="I691" s="195"/>
      <c r="J691" s="191"/>
      <c r="K691" s="191"/>
      <c r="L691" s="196"/>
      <c r="M691" s="197"/>
      <c r="N691" s="198"/>
      <c r="O691" s="198"/>
      <c r="P691" s="198"/>
      <c r="Q691" s="198"/>
      <c r="R691" s="198"/>
      <c r="S691" s="198"/>
      <c r="T691" s="199"/>
      <c r="AT691" s="200" t="s">
        <v>132</v>
      </c>
      <c r="AU691" s="200" t="s">
        <v>82</v>
      </c>
      <c r="AV691" s="13" t="s">
        <v>121</v>
      </c>
      <c r="AW691" s="13" t="s">
        <v>33</v>
      </c>
      <c r="AX691" s="13" t="s">
        <v>80</v>
      </c>
      <c r="AY691" s="200" t="s">
        <v>122</v>
      </c>
    </row>
    <row r="692" spans="1:65" s="2" customFormat="1" ht="24.2" customHeight="1">
      <c r="A692" s="34"/>
      <c r="B692" s="35"/>
      <c r="C692" s="151" t="s">
        <v>634</v>
      </c>
      <c r="D692" s="151" t="s">
        <v>116</v>
      </c>
      <c r="E692" s="152" t="s">
        <v>550</v>
      </c>
      <c r="F692" s="153" t="s">
        <v>551</v>
      </c>
      <c r="G692" s="154" t="s">
        <v>130</v>
      </c>
      <c r="H692" s="155">
        <v>42.625</v>
      </c>
      <c r="I692" s="156"/>
      <c r="J692" s="157">
        <f>ROUND(I692*H692,2)</f>
        <v>0</v>
      </c>
      <c r="K692" s="153" t="s">
        <v>120</v>
      </c>
      <c r="L692" s="39"/>
      <c r="M692" s="158" t="s">
        <v>19</v>
      </c>
      <c r="N692" s="159" t="s">
        <v>43</v>
      </c>
      <c r="O692" s="64"/>
      <c r="P692" s="160">
        <f>O692*H692</f>
        <v>0</v>
      </c>
      <c r="Q692" s="160">
        <v>0</v>
      </c>
      <c r="R692" s="160">
        <f>Q692*H692</f>
        <v>0</v>
      </c>
      <c r="S692" s="160">
        <v>0</v>
      </c>
      <c r="T692" s="161">
        <f>S692*H692</f>
        <v>0</v>
      </c>
      <c r="U692" s="34"/>
      <c r="V692" s="34"/>
      <c r="W692" s="34"/>
      <c r="X692" s="34"/>
      <c r="Y692" s="34"/>
      <c r="Z692" s="34"/>
      <c r="AA692" s="34"/>
      <c r="AB692" s="34"/>
      <c r="AC692" s="34"/>
      <c r="AD692" s="34"/>
      <c r="AE692" s="34"/>
      <c r="AR692" s="162" t="s">
        <v>121</v>
      </c>
      <c r="AT692" s="162" t="s">
        <v>116</v>
      </c>
      <c r="AU692" s="162" t="s">
        <v>82</v>
      </c>
      <c r="AY692" s="17" t="s">
        <v>122</v>
      </c>
      <c r="BE692" s="163">
        <f>IF(N692="základní",J692,0)</f>
        <v>0</v>
      </c>
      <c r="BF692" s="163">
        <f>IF(N692="snížená",J692,0)</f>
        <v>0</v>
      </c>
      <c r="BG692" s="163">
        <f>IF(N692="zákl. přenesená",J692,0)</f>
        <v>0</v>
      </c>
      <c r="BH692" s="163">
        <f>IF(N692="sníž. přenesená",J692,0)</f>
        <v>0</v>
      </c>
      <c r="BI692" s="163">
        <f>IF(N692="nulová",J692,0)</f>
        <v>0</v>
      </c>
      <c r="BJ692" s="17" t="s">
        <v>80</v>
      </c>
      <c r="BK692" s="163">
        <f>ROUND(I692*H692,2)</f>
        <v>0</v>
      </c>
      <c r="BL692" s="17" t="s">
        <v>121</v>
      </c>
      <c r="BM692" s="162" t="s">
        <v>830</v>
      </c>
    </row>
    <row r="693" spans="1:65" s="2" customFormat="1" ht="19.5">
      <c r="A693" s="34"/>
      <c r="B693" s="35"/>
      <c r="C693" s="36"/>
      <c r="D693" s="164" t="s">
        <v>123</v>
      </c>
      <c r="E693" s="36"/>
      <c r="F693" s="165" t="s">
        <v>551</v>
      </c>
      <c r="G693" s="36"/>
      <c r="H693" s="36"/>
      <c r="I693" s="166"/>
      <c r="J693" s="36"/>
      <c r="K693" s="36"/>
      <c r="L693" s="39"/>
      <c r="M693" s="167"/>
      <c r="N693" s="168"/>
      <c r="O693" s="64"/>
      <c r="P693" s="64"/>
      <c r="Q693" s="64"/>
      <c r="R693" s="64"/>
      <c r="S693" s="64"/>
      <c r="T693" s="65"/>
      <c r="U693" s="34"/>
      <c r="V693" s="34"/>
      <c r="W693" s="34"/>
      <c r="X693" s="34"/>
      <c r="Y693" s="34"/>
      <c r="Z693" s="34"/>
      <c r="AA693" s="34"/>
      <c r="AB693" s="34"/>
      <c r="AC693" s="34"/>
      <c r="AD693" s="34"/>
      <c r="AE693" s="34"/>
      <c r="AT693" s="17" t="s">
        <v>123</v>
      </c>
      <c r="AU693" s="17" t="s">
        <v>82</v>
      </c>
    </row>
    <row r="694" spans="1:65" s="11" customFormat="1" ht="11.25">
      <c r="B694" s="169"/>
      <c r="C694" s="170"/>
      <c r="D694" s="164" t="s">
        <v>132</v>
      </c>
      <c r="E694" s="171" t="s">
        <v>19</v>
      </c>
      <c r="F694" s="172" t="s">
        <v>831</v>
      </c>
      <c r="G694" s="170"/>
      <c r="H694" s="173">
        <v>42.625</v>
      </c>
      <c r="I694" s="174"/>
      <c r="J694" s="170"/>
      <c r="K694" s="170"/>
      <c r="L694" s="175"/>
      <c r="M694" s="176"/>
      <c r="N694" s="177"/>
      <c r="O694" s="177"/>
      <c r="P694" s="177"/>
      <c r="Q694" s="177"/>
      <c r="R694" s="177"/>
      <c r="S694" s="177"/>
      <c r="T694" s="178"/>
      <c r="AT694" s="179" t="s">
        <v>132</v>
      </c>
      <c r="AU694" s="179" t="s">
        <v>82</v>
      </c>
      <c r="AV694" s="11" t="s">
        <v>82</v>
      </c>
      <c r="AW694" s="11" t="s">
        <v>33</v>
      </c>
      <c r="AX694" s="11" t="s">
        <v>72</v>
      </c>
      <c r="AY694" s="179" t="s">
        <v>122</v>
      </c>
    </row>
    <row r="695" spans="1:65" s="13" customFormat="1" ht="11.25">
      <c r="B695" s="190"/>
      <c r="C695" s="191"/>
      <c r="D695" s="164" t="s">
        <v>132</v>
      </c>
      <c r="E695" s="192" t="s">
        <v>19</v>
      </c>
      <c r="F695" s="193" t="s">
        <v>138</v>
      </c>
      <c r="G695" s="191"/>
      <c r="H695" s="194">
        <v>42.625</v>
      </c>
      <c r="I695" s="195"/>
      <c r="J695" s="191"/>
      <c r="K695" s="191"/>
      <c r="L695" s="196"/>
      <c r="M695" s="197"/>
      <c r="N695" s="198"/>
      <c r="O695" s="198"/>
      <c r="P695" s="198"/>
      <c r="Q695" s="198"/>
      <c r="R695" s="198"/>
      <c r="S695" s="198"/>
      <c r="T695" s="199"/>
      <c r="AT695" s="200" t="s">
        <v>132</v>
      </c>
      <c r="AU695" s="200" t="s">
        <v>82</v>
      </c>
      <c r="AV695" s="13" t="s">
        <v>121</v>
      </c>
      <c r="AW695" s="13" t="s">
        <v>33</v>
      </c>
      <c r="AX695" s="13" t="s">
        <v>80</v>
      </c>
      <c r="AY695" s="200" t="s">
        <v>122</v>
      </c>
    </row>
    <row r="696" spans="1:65" s="2" customFormat="1" ht="55.5" customHeight="1">
      <c r="A696" s="34"/>
      <c r="B696" s="35"/>
      <c r="C696" s="151" t="s">
        <v>832</v>
      </c>
      <c r="D696" s="151" t="s">
        <v>116</v>
      </c>
      <c r="E696" s="152" t="s">
        <v>151</v>
      </c>
      <c r="F696" s="153" t="s">
        <v>152</v>
      </c>
      <c r="G696" s="154" t="s">
        <v>141</v>
      </c>
      <c r="H696" s="155">
        <v>15.942</v>
      </c>
      <c r="I696" s="156"/>
      <c r="J696" s="157">
        <f>ROUND(I696*H696,2)</f>
        <v>0</v>
      </c>
      <c r="K696" s="153" t="s">
        <v>120</v>
      </c>
      <c r="L696" s="39"/>
      <c r="M696" s="158" t="s">
        <v>19</v>
      </c>
      <c r="N696" s="159" t="s">
        <v>43</v>
      </c>
      <c r="O696" s="64"/>
      <c r="P696" s="160">
        <f>O696*H696</f>
        <v>0</v>
      </c>
      <c r="Q696" s="160">
        <v>0</v>
      </c>
      <c r="R696" s="160">
        <f>Q696*H696</f>
        <v>0</v>
      </c>
      <c r="S696" s="160">
        <v>0</v>
      </c>
      <c r="T696" s="161">
        <f>S696*H696</f>
        <v>0</v>
      </c>
      <c r="U696" s="34"/>
      <c r="V696" s="34"/>
      <c r="W696" s="34"/>
      <c r="X696" s="34"/>
      <c r="Y696" s="34"/>
      <c r="Z696" s="34"/>
      <c r="AA696" s="34"/>
      <c r="AB696" s="34"/>
      <c r="AC696" s="34"/>
      <c r="AD696" s="34"/>
      <c r="AE696" s="34"/>
      <c r="AR696" s="162" t="s">
        <v>121</v>
      </c>
      <c r="AT696" s="162" t="s">
        <v>116</v>
      </c>
      <c r="AU696" s="162" t="s">
        <v>82</v>
      </c>
      <c r="AY696" s="17" t="s">
        <v>122</v>
      </c>
      <c r="BE696" s="163">
        <f>IF(N696="základní",J696,0)</f>
        <v>0</v>
      </c>
      <c r="BF696" s="163">
        <f>IF(N696="snížená",J696,0)</f>
        <v>0</v>
      </c>
      <c r="BG696" s="163">
        <f>IF(N696="zákl. přenesená",J696,0)</f>
        <v>0</v>
      </c>
      <c r="BH696" s="163">
        <f>IF(N696="sníž. přenesená",J696,0)</f>
        <v>0</v>
      </c>
      <c r="BI696" s="163">
        <f>IF(N696="nulová",J696,0)</f>
        <v>0</v>
      </c>
      <c r="BJ696" s="17" t="s">
        <v>80</v>
      </c>
      <c r="BK696" s="163">
        <f>ROUND(I696*H696,2)</f>
        <v>0</v>
      </c>
      <c r="BL696" s="17" t="s">
        <v>121</v>
      </c>
      <c r="BM696" s="162" t="s">
        <v>833</v>
      </c>
    </row>
    <row r="697" spans="1:65" s="2" customFormat="1" ht="29.25">
      <c r="A697" s="34"/>
      <c r="B697" s="35"/>
      <c r="C697" s="36"/>
      <c r="D697" s="164" t="s">
        <v>123</v>
      </c>
      <c r="E697" s="36"/>
      <c r="F697" s="165" t="s">
        <v>152</v>
      </c>
      <c r="G697" s="36"/>
      <c r="H697" s="36"/>
      <c r="I697" s="166"/>
      <c r="J697" s="36"/>
      <c r="K697" s="36"/>
      <c r="L697" s="39"/>
      <c r="M697" s="167"/>
      <c r="N697" s="168"/>
      <c r="O697" s="64"/>
      <c r="P697" s="64"/>
      <c r="Q697" s="64"/>
      <c r="R697" s="64"/>
      <c r="S697" s="64"/>
      <c r="T697" s="65"/>
      <c r="U697" s="34"/>
      <c r="V697" s="34"/>
      <c r="W697" s="34"/>
      <c r="X697" s="34"/>
      <c r="Y697" s="34"/>
      <c r="Z697" s="34"/>
      <c r="AA697" s="34"/>
      <c r="AB697" s="34"/>
      <c r="AC697" s="34"/>
      <c r="AD697" s="34"/>
      <c r="AE697" s="34"/>
      <c r="AT697" s="17" t="s">
        <v>123</v>
      </c>
      <c r="AU697" s="17" t="s">
        <v>82</v>
      </c>
    </row>
    <row r="698" spans="1:65" s="11" customFormat="1" ht="11.25">
      <c r="B698" s="169"/>
      <c r="C698" s="170"/>
      <c r="D698" s="164" t="s">
        <v>132</v>
      </c>
      <c r="E698" s="171" t="s">
        <v>19</v>
      </c>
      <c r="F698" s="172" t="s">
        <v>834</v>
      </c>
      <c r="G698" s="170"/>
      <c r="H698" s="173">
        <v>15.942</v>
      </c>
      <c r="I698" s="174"/>
      <c r="J698" s="170"/>
      <c r="K698" s="170"/>
      <c r="L698" s="175"/>
      <c r="M698" s="176"/>
      <c r="N698" s="177"/>
      <c r="O698" s="177"/>
      <c r="P698" s="177"/>
      <c r="Q698" s="177"/>
      <c r="R698" s="177"/>
      <c r="S698" s="177"/>
      <c r="T698" s="178"/>
      <c r="AT698" s="179" t="s">
        <v>132</v>
      </c>
      <c r="AU698" s="179" t="s">
        <v>82</v>
      </c>
      <c r="AV698" s="11" t="s">
        <v>82</v>
      </c>
      <c r="AW698" s="11" t="s">
        <v>33</v>
      </c>
      <c r="AX698" s="11" t="s">
        <v>72</v>
      </c>
      <c r="AY698" s="179" t="s">
        <v>122</v>
      </c>
    </row>
    <row r="699" spans="1:65" s="13" customFormat="1" ht="11.25">
      <c r="B699" s="190"/>
      <c r="C699" s="191"/>
      <c r="D699" s="164" t="s">
        <v>132</v>
      </c>
      <c r="E699" s="192" t="s">
        <v>19</v>
      </c>
      <c r="F699" s="193" t="s">
        <v>138</v>
      </c>
      <c r="G699" s="191"/>
      <c r="H699" s="194">
        <v>15.942</v>
      </c>
      <c r="I699" s="195"/>
      <c r="J699" s="191"/>
      <c r="K699" s="191"/>
      <c r="L699" s="196"/>
      <c r="M699" s="197"/>
      <c r="N699" s="198"/>
      <c r="O699" s="198"/>
      <c r="P699" s="198"/>
      <c r="Q699" s="198"/>
      <c r="R699" s="198"/>
      <c r="S699" s="198"/>
      <c r="T699" s="199"/>
      <c r="AT699" s="200" t="s">
        <v>132</v>
      </c>
      <c r="AU699" s="200" t="s">
        <v>82</v>
      </c>
      <c r="AV699" s="13" t="s">
        <v>121</v>
      </c>
      <c r="AW699" s="13" t="s">
        <v>33</v>
      </c>
      <c r="AX699" s="13" t="s">
        <v>80</v>
      </c>
      <c r="AY699" s="200" t="s">
        <v>122</v>
      </c>
    </row>
    <row r="700" spans="1:65" s="2" customFormat="1" ht="24.2" customHeight="1">
      <c r="A700" s="34"/>
      <c r="B700" s="35"/>
      <c r="C700" s="151" t="s">
        <v>635</v>
      </c>
      <c r="D700" s="151" t="s">
        <v>116</v>
      </c>
      <c r="E700" s="152" t="s">
        <v>554</v>
      </c>
      <c r="F700" s="153" t="s">
        <v>555</v>
      </c>
      <c r="G700" s="154" t="s">
        <v>141</v>
      </c>
      <c r="H700" s="155">
        <v>15.942</v>
      </c>
      <c r="I700" s="156"/>
      <c r="J700" s="157">
        <f>ROUND(I700*H700,2)</f>
        <v>0</v>
      </c>
      <c r="K700" s="153" t="s">
        <v>120</v>
      </c>
      <c r="L700" s="39"/>
      <c r="M700" s="158" t="s">
        <v>19</v>
      </c>
      <c r="N700" s="159" t="s">
        <v>43</v>
      </c>
      <c r="O700" s="64"/>
      <c r="P700" s="160">
        <f>O700*H700</f>
        <v>0</v>
      </c>
      <c r="Q700" s="160">
        <v>0</v>
      </c>
      <c r="R700" s="160">
        <f>Q700*H700</f>
        <v>0</v>
      </c>
      <c r="S700" s="160">
        <v>0</v>
      </c>
      <c r="T700" s="161">
        <f>S700*H700</f>
        <v>0</v>
      </c>
      <c r="U700" s="34"/>
      <c r="V700" s="34"/>
      <c r="W700" s="34"/>
      <c r="X700" s="34"/>
      <c r="Y700" s="34"/>
      <c r="Z700" s="34"/>
      <c r="AA700" s="34"/>
      <c r="AB700" s="34"/>
      <c r="AC700" s="34"/>
      <c r="AD700" s="34"/>
      <c r="AE700" s="34"/>
      <c r="AR700" s="162" t="s">
        <v>121</v>
      </c>
      <c r="AT700" s="162" t="s">
        <v>116</v>
      </c>
      <c r="AU700" s="162" t="s">
        <v>82</v>
      </c>
      <c r="AY700" s="17" t="s">
        <v>122</v>
      </c>
      <c r="BE700" s="163">
        <f>IF(N700="základní",J700,0)</f>
        <v>0</v>
      </c>
      <c r="BF700" s="163">
        <f>IF(N700="snížená",J700,0)</f>
        <v>0</v>
      </c>
      <c r="BG700" s="163">
        <f>IF(N700="zákl. přenesená",J700,0)</f>
        <v>0</v>
      </c>
      <c r="BH700" s="163">
        <f>IF(N700="sníž. přenesená",J700,0)</f>
        <v>0</v>
      </c>
      <c r="BI700" s="163">
        <f>IF(N700="nulová",J700,0)</f>
        <v>0</v>
      </c>
      <c r="BJ700" s="17" t="s">
        <v>80</v>
      </c>
      <c r="BK700" s="163">
        <f>ROUND(I700*H700,2)</f>
        <v>0</v>
      </c>
      <c r="BL700" s="17" t="s">
        <v>121</v>
      </c>
      <c r="BM700" s="162" t="s">
        <v>835</v>
      </c>
    </row>
    <row r="701" spans="1:65" s="2" customFormat="1" ht="11.25">
      <c r="A701" s="34"/>
      <c r="B701" s="35"/>
      <c r="C701" s="36"/>
      <c r="D701" s="164" t="s">
        <v>123</v>
      </c>
      <c r="E701" s="36"/>
      <c r="F701" s="165" t="s">
        <v>555</v>
      </c>
      <c r="G701" s="36"/>
      <c r="H701" s="36"/>
      <c r="I701" s="166"/>
      <c r="J701" s="36"/>
      <c r="K701" s="36"/>
      <c r="L701" s="39"/>
      <c r="M701" s="167"/>
      <c r="N701" s="168"/>
      <c r="O701" s="64"/>
      <c r="P701" s="64"/>
      <c r="Q701" s="64"/>
      <c r="R701" s="64"/>
      <c r="S701" s="64"/>
      <c r="T701" s="65"/>
      <c r="U701" s="34"/>
      <c r="V701" s="34"/>
      <c r="W701" s="34"/>
      <c r="X701" s="34"/>
      <c r="Y701" s="34"/>
      <c r="Z701" s="34"/>
      <c r="AA701" s="34"/>
      <c r="AB701" s="34"/>
      <c r="AC701" s="34"/>
      <c r="AD701" s="34"/>
      <c r="AE701" s="34"/>
      <c r="AT701" s="17" t="s">
        <v>123</v>
      </c>
      <c r="AU701" s="17" t="s">
        <v>82</v>
      </c>
    </row>
    <row r="702" spans="1:65" s="11" customFormat="1" ht="11.25">
      <c r="B702" s="169"/>
      <c r="C702" s="170"/>
      <c r="D702" s="164" t="s">
        <v>132</v>
      </c>
      <c r="E702" s="171" t="s">
        <v>19</v>
      </c>
      <c r="F702" s="172" t="s">
        <v>836</v>
      </c>
      <c r="G702" s="170"/>
      <c r="H702" s="173">
        <v>15.942</v>
      </c>
      <c r="I702" s="174"/>
      <c r="J702" s="170"/>
      <c r="K702" s="170"/>
      <c r="L702" s="175"/>
      <c r="M702" s="176"/>
      <c r="N702" s="177"/>
      <c r="O702" s="177"/>
      <c r="P702" s="177"/>
      <c r="Q702" s="177"/>
      <c r="R702" s="177"/>
      <c r="S702" s="177"/>
      <c r="T702" s="178"/>
      <c r="AT702" s="179" t="s">
        <v>132</v>
      </c>
      <c r="AU702" s="179" t="s">
        <v>82</v>
      </c>
      <c r="AV702" s="11" t="s">
        <v>82</v>
      </c>
      <c r="AW702" s="11" t="s">
        <v>33</v>
      </c>
      <c r="AX702" s="11" t="s">
        <v>72</v>
      </c>
      <c r="AY702" s="179" t="s">
        <v>122</v>
      </c>
    </row>
    <row r="703" spans="1:65" s="13" customFormat="1" ht="11.25">
      <c r="B703" s="190"/>
      <c r="C703" s="191"/>
      <c r="D703" s="164" t="s">
        <v>132</v>
      </c>
      <c r="E703" s="192" t="s">
        <v>19</v>
      </c>
      <c r="F703" s="193" t="s">
        <v>138</v>
      </c>
      <c r="G703" s="191"/>
      <c r="H703" s="194">
        <v>15.942</v>
      </c>
      <c r="I703" s="195"/>
      <c r="J703" s="191"/>
      <c r="K703" s="191"/>
      <c r="L703" s="196"/>
      <c r="M703" s="197"/>
      <c r="N703" s="198"/>
      <c r="O703" s="198"/>
      <c r="P703" s="198"/>
      <c r="Q703" s="198"/>
      <c r="R703" s="198"/>
      <c r="S703" s="198"/>
      <c r="T703" s="199"/>
      <c r="AT703" s="200" t="s">
        <v>132</v>
      </c>
      <c r="AU703" s="200" t="s">
        <v>82</v>
      </c>
      <c r="AV703" s="13" t="s">
        <v>121</v>
      </c>
      <c r="AW703" s="13" t="s">
        <v>33</v>
      </c>
      <c r="AX703" s="13" t="s">
        <v>80</v>
      </c>
      <c r="AY703" s="200" t="s">
        <v>122</v>
      </c>
    </row>
    <row r="704" spans="1:65" s="2" customFormat="1" ht="24.2" customHeight="1">
      <c r="A704" s="34"/>
      <c r="B704" s="35"/>
      <c r="C704" s="151" t="s">
        <v>837</v>
      </c>
      <c r="D704" s="151" t="s">
        <v>116</v>
      </c>
      <c r="E704" s="152" t="s">
        <v>557</v>
      </c>
      <c r="F704" s="153" t="s">
        <v>558</v>
      </c>
      <c r="G704" s="154" t="s">
        <v>175</v>
      </c>
      <c r="H704" s="155">
        <v>17</v>
      </c>
      <c r="I704" s="156"/>
      <c r="J704" s="157">
        <f>ROUND(I704*H704,2)</f>
        <v>0</v>
      </c>
      <c r="K704" s="153" t="s">
        <v>120</v>
      </c>
      <c r="L704" s="39"/>
      <c r="M704" s="158" t="s">
        <v>19</v>
      </c>
      <c r="N704" s="159" t="s">
        <v>43</v>
      </c>
      <c r="O704" s="64"/>
      <c r="P704" s="160">
        <f>O704*H704</f>
        <v>0</v>
      </c>
      <c r="Q704" s="160">
        <v>0</v>
      </c>
      <c r="R704" s="160">
        <f>Q704*H704</f>
        <v>0</v>
      </c>
      <c r="S704" s="160">
        <v>0</v>
      </c>
      <c r="T704" s="161">
        <f>S704*H704</f>
        <v>0</v>
      </c>
      <c r="U704" s="34"/>
      <c r="V704" s="34"/>
      <c r="W704" s="34"/>
      <c r="X704" s="34"/>
      <c r="Y704" s="34"/>
      <c r="Z704" s="34"/>
      <c r="AA704" s="34"/>
      <c r="AB704" s="34"/>
      <c r="AC704" s="34"/>
      <c r="AD704" s="34"/>
      <c r="AE704" s="34"/>
      <c r="AR704" s="162" t="s">
        <v>121</v>
      </c>
      <c r="AT704" s="162" t="s">
        <v>116</v>
      </c>
      <c r="AU704" s="162" t="s">
        <v>82</v>
      </c>
      <c r="AY704" s="17" t="s">
        <v>122</v>
      </c>
      <c r="BE704" s="163">
        <f>IF(N704="základní",J704,0)</f>
        <v>0</v>
      </c>
      <c r="BF704" s="163">
        <f>IF(N704="snížená",J704,0)</f>
        <v>0</v>
      </c>
      <c r="BG704" s="163">
        <f>IF(N704="zákl. přenesená",J704,0)</f>
        <v>0</v>
      </c>
      <c r="BH704" s="163">
        <f>IF(N704="sníž. přenesená",J704,0)</f>
        <v>0</v>
      </c>
      <c r="BI704" s="163">
        <f>IF(N704="nulová",J704,0)</f>
        <v>0</v>
      </c>
      <c r="BJ704" s="17" t="s">
        <v>80</v>
      </c>
      <c r="BK704" s="163">
        <f>ROUND(I704*H704,2)</f>
        <v>0</v>
      </c>
      <c r="BL704" s="17" t="s">
        <v>121</v>
      </c>
      <c r="BM704" s="162" t="s">
        <v>838</v>
      </c>
    </row>
    <row r="705" spans="1:65" s="2" customFormat="1" ht="11.25">
      <c r="A705" s="34"/>
      <c r="B705" s="35"/>
      <c r="C705" s="36"/>
      <c r="D705" s="164" t="s">
        <v>123</v>
      </c>
      <c r="E705" s="36"/>
      <c r="F705" s="165" t="s">
        <v>558</v>
      </c>
      <c r="G705" s="36"/>
      <c r="H705" s="36"/>
      <c r="I705" s="166"/>
      <c r="J705" s="36"/>
      <c r="K705" s="36"/>
      <c r="L705" s="39"/>
      <c r="M705" s="167"/>
      <c r="N705" s="168"/>
      <c r="O705" s="64"/>
      <c r="P705" s="64"/>
      <c r="Q705" s="64"/>
      <c r="R705" s="64"/>
      <c r="S705" s="64"/>
      <c r="T705" s="65"/>
      <c r="U705" s="34"/>
      <c r="V705" s="34"/>
      <c r="W705" s="34"/>
      <c r="X705" s="34"/>
      <c r="Y705" s="34"/>
      <c r="Z705" s="34"/>
      <c r="AA705" s="34"/>
      <c r="AB705" s="34"/>
      <c r="AC705" s="34"/>
      <c r="AD705" s="34"/>
      <c r="AE705" s="34"/>
      <c r="AT705" s="17" t="s">
        <v>123</v>
      </c>
      <c r="AU705" s="17" t="s">
        <v>82</v>
      </c>
    </row>
    <row r="706" spans="1:65" s="11" customFormat="1" ht="11.25">
      <c r="B706" s="169"/>
      <c r="C706" s="170"/>
      <c r="D706" s="164" t="s">
        <v>132</v>
      </c>
      <c r="E706" s="171" t="s">
        <v>19</v>
      </c>
      <c r="F706" s="172" t="s">
        <v>839</v>
      </c>
      <c r="G706" s="170"/>
      <c r="H706" s="173">
        <v>17</v>
      </c>
      <c r="I706" s="174"/>
      <c r="J706" s="170"/>
      <c r="K706" s="170"/>
      <c r="L706" s="175"/>
      <c r="M706" s="176"/>
      <c r="N706" s="177"/>
      <c r="O706" s="177"/>
      <c r="P706" s="177"/>
      <c r="Q706" s="177"/>
      <c r="R706" s="177"/>
      <c r="S706" s="177"/>
      <c r="T706" s="178"/>
      <c r="AT706" s="179" t="s">
        <v>132</v>
      </c>
      <c r="AU706" s="179" t="s">
        <v>82</v>
      </c>
      <c r="AV706" s="11" t="s">
        <v>82</v>
      </c>
      <c r="AW706" s="11" t="s">
        <v>33</v>
      </c>
      <c r="AX706" s="11" t="s">
        <v>72</v>
      </c>
      <c r="AY706" s="179" t="s">
        <v>122</v>
      </c>
    </row>
    <row r="707" spans="1:65" s="13" customFormat="1" ht="11.25">
      <c r="B707" s="190"/>
      <c r="C707" s="191"/>
      <c r="D707" s="164" t="s">
        <v>132</v>
      </c>
      <c r="E707" s="192" t="s">
        <v>19</v>
      </c>
      <c r="F707" s="193" t="s">
        <v>138</v>
      </c>
      <c r="G707" s="191"/>
      <c r="H707" s="194">
        <v>17</v>
      </c>
      <c r="I707" s="195"/>
      <c r="J707" s="191"/>
      <c r="K707" s="191"/>
      <c r="L707" s="196"/>
      <c r="M707" s="197"/>
      <c r="N707" s="198"/>
      <c r="O707" s="198"/>
      <c r="P707" s="198"/>
      <c r="Q707" s="198"/>
      <c r="R707" s="198"/>
      <c r="S707" s="198"/>
      <c r="T707" s="199"/>
      <c r="AT707" s="200" t="s">
        <v>132</v>
      </c>
      <c r="AU707" s="200" t="s">
        <v>82</v>
      </c>
      <c r="AV707" s="13" t="s">
        <v>121</v>
      </c>
      <c r="AW707" s="13" t="s">
        <v>33</v>
      </c>
      <c r="AX707" s="13" t="s">
        <v>80</v>
      </c>
      <c r="AY707" s="200" t="s">
        <v>122</v>
      </c>
    </row>
    <row r="708" spans="1:65" s="2" customFormat="1" ht="24.2" customHeight="1">
      <c r="A708" s="34"/>
      <c r="B708" s="35"/>
      <c r="C708" s="151" t="s">
        <v>638</v>
      </c>
      <c r="D708" s="151" t="s">
        <v>116</v>
      </c>
      <c r="E708" s="152" t="s">
        <v>593</v>
      </c>
      <c r="F708" s="153" t="s">
        <v>594</v>
      </c>
      <c r="G708" s="154" t="s">
        <v>175</v>
      </c>
      <c r="H708" s="155">
        <v>9</v>
      </c>
      <c r="I708" s="156"/>
      <c r="J708" s="157">
        <f>ROUND(I708*H708,2)</f>
        <v>0</v>
      </c>
      <c r="K708" s="153" t="s">
        <v>120</v>
      </c>
      <c r="L708" s="39"/>
      <c r="M708" s="158" t="s">
        <v>19</v>
      </c>
      <c r="N708" s="159" t="s">
        <v>43</v>
      </c>
      <c r="O708" s="64"/>
      <c r="P708" s="160">
        <f>O708*H708</f>
        <v>0</v>
      </c>
      <c r="Q708" s="160">
        <v>0</v>
      </c>
      <c r="R708" s="160">
        <f>Q708*H708</f>
        <v>0</v>
      </c>
      <c r="S708" s="160">
        <v>0</v>
      </c>
      <c r="T708" s="161">
        <f>S708*H708</f>
        <v>0</v>
      </c>
      <c r="U708" s="34"/>
      <c r="V708" s="34"/>
      <c r="W708" s="34"/>
      <c r="X708" s="34"/>
      <c r="Y708" s="34"/>
      <c r="Z708" s="34"/>
      <c r="AA708" s="34"/>
      <c r="AB708" s="34"/>
      <c r="AC708" s="34"/>
      <c r="AD708" s="34"/>
      <c r="AE708" s="34"/>
      <c r="AR708" s="162" t="s">
        <v>121</v>
      </c>
      <c r="AT708" s="162" t="s">
        <v>116</v>
      </c>
      <c r="AU708" s="162" t="s">
        <v>82</v>
      </c>
      <c r="AY708" s="17" t="s">
        <v>122</v>
      </c>
      <c r="BE708" s="163">
        <f>IF(N708="základní",J708,0)</f>
        <v>0</v>
      </c>
      <c r="BF708" s="163">
        <f>IF(N708="snížená",J708,0)</f>
        <v>0</v>
      </c>
      <c r="BG708" s="163">
        <f>IF(N708="zákl. přenesená",J708,0)</f>
        <v>0</v>
      </c>
      <c r="BH708" s="163">
        <f>IF(N708="sníž. přenesená",J708,0)</f>
        <v>0</v>
      </c>
      <c r="BI708" s="163">
        <f>IF(N708="nulová",J708,0)</f>
        <v>0</v>
      </c>
      <c r="BJ708" s="17" t="s">
        <v>80</v>
      </c>
      <c r="BK708" s="163">
        <f>ROUND(I708*H708,2)</f>
        <v>0</v>
      </c>
      <c r="BL708" s="17" t="s">
        <v>121</v>
      </c>
      <c r="BM708" s="162" t="s">
        <v>840</v>
      </c>
    </row>
    <row r="709" spans="1:65" s="2" customFormat="1" ht="19.5">
      <c r="A709" s="34"/>
      <c r="B709" s="35"/>
      <c r="C709" s="36"/>
      <c r="D709" s="164" t="s">
        <v>123</v>
      </c>
      <c r="E709" s="36"/>
      <c r="F709" s="165" t="s">
        <v>594</v>
      </c>
      <c r="G709" s="36"/>
      <c r="H709" s="36"/>
      <c r="I709" s="166"/>
      <c r="J709" s="36"/>
      <c r="K709" s="36"/>
      <c r="L709" s="39"/>
      <c r="M709" s="167"/>
      <c r="N709" s="168"/>
      <c r="O709" s="64"/>
      <c r="P709" s="64"/>
      <c r="Q709" s="64"/>
      <c r="R709" s="64"/>
      <c r="S709" s="64"/>
      <c r="T709" s="65"/>
      <c r="U709" s="34"/>
      <c r="V709" s="34"/>
      <c r="W709" s="34"/>
      <c r="X709" s="34"/>
      <c r="Y709" s="34"/>
      <c r="Z709" s="34"/>
      <c r="AA709" s="34"/>
      <c r="AB709" s="34"/>
      <c r="AC709" s="34"/>
      <c r="AD709" s="34"/>
      <c r="AE709" s="34"/>
      <c r="AT709" s="17" t="s">
        <v>123</v>
      </c>
      <c r="AU709" s="17" t="s">
        <v>82</v>
      </c>
    </row>
    <row r="710" spans="1:65" s="2" customFormat="1" ht="16.5" customHeight="1">
      <c r="A710" s="34"/>
      <c r="B710" s="35"/>
      <c r="C710" s="201" t="s">
        <v>841</v>
      </c>
      <c r="D710" s="201" t="s">
        <v>312</v>
      </c>
      <c r="E710" s="202" t="s">
        <v>597</v>
      </c>
      <c r="F710" s="203" t="s">
        <v>598</v>
      </c>
      <c r="G710" s="204" t="s">
        <v>119</v>
      </c>
      <c r="H710" s="205">
        <v>15</v>
      </c>
      <c r="I710" s="206"/>
      <c r="J710" s="207">
        <f>ROUND(I710*H710,2)</f>
        <v>0</v>
      </c>
      <c r="K710" s="203" t="s">
        <v>120</v>
      </c>
      <c r="L710" s="208"/>
      <c r="M710" s="209" t="s">
        <v>19</v>
      </c>
      <c r="N710" s="210" t="s">
        <v>43</v>
      </c>
      <c r="O710" s="64"/>
      <c r="P710" s="160">
        <f>O710*H710</f>
        <v>0</v>
      </c>
      <c r="Q710" s="160">
        <v>0</v>
      </c>
      <c r="R710" s="160">
        <f>Q710*H710</f>
        <v>0</v>
      </c>
      <c r="S710" s="160">
        <v>0</v>
      </c>
      <c r="T710" s="161">
        <f>S710*H710</f>
        <v>0</v>
      </c>
      <c r="U710" s="34"/>
      <c r="V710" s="34"/>
      <c r="W710" s="34"/>
      <c r="X710" s="34"/>
      <c r="Y710" s="34"/>
      <c r="Z710" s="34"/>
      <c r="AA710" s="34"/>
      <c r="AB710" s="34"/>
      <c r="AC710" s="34"/>
      <c r="AD710" s="34"/>
      <c r="AE710" s="34"/>
      <c r="AR710" s="162" t="s">
        <v>142</v>
      </c>
      <c r="AT710" s="162" t="s">
        <v>312</v>
      </c>
      <c r="AU710" s="162" t="s">
        <v>82</v>
      </c>
      <c r="AY710" s="17" t="s">
        <v>122</v>
      </c>
      <c r="BE710" s="163">
        <f>IF(N710="základní",J710,0)</f>
        <v>0</v>
      </c>
      <c r="BF710" s="163">
        <f>IF(N710="snížená",J710,0)</f>
        <v>0</v>
      </c>
      <c r="BG710" s="163">
        <f>IF(N710="zákl. přenesená",J710,0)</f>
        <v>0</v>
      </c>
      <c r="BH710" s="163">
        <f>IF(N710="sníž. přenesená",J710,0)</f>
        <v>0</v>
      </c>
      <c r="BI710" s="163">
        <f>IF(N710="nulová",J710,0)</f>
        <v>0</v>
      </c>
      <c r="BJ710" s="17" t="s">
        <v>80</v>
      </c>
      <c r="BK710" s="163">
        <f>ROUND(I710*H710,2)</f>
        <v>0</v>
      </c>
      <c r="BL710" s="17" t="s">
        <v>121</v>
      </c>
      <c r="BM710" s="162" t="s">
        <v>842</v>
      </c>
    </row>
    <row r="711" spans="1:65" s="2" customFormat="1" ht="11.25">
      <c r="A711" s="34"/>
      <c r="B711" s="35"/>
      <c r="C711" s="36"/>
      <c r="D711" s="164" t="s">
        <v>123</v>
      </c>
      <c r="E711" s="36"/>
      <c r="F711" s="165" t="s">
        <v>598</v>
      </c>
      <c r="G711" s="36"/>
      <c r="H711" s="36"/>
      <c r="I711" s="166"/>
      <c r="J711" s="36"/>
      <c r="K711" s="36"/>
      <c r="L711" s="39"/>
      <c r="M711" s="167"/>
      <c r="N711" s="168"/>
      <c r="O711" s="64"/>
      <c r="P711" s="64"/>
      <c r="Q711" s="64"/>
      <c r="R711" s="64"/>
      <c r="S711" s="64"/>
      <c r="T711" s="65"/>
      <c r="U711" s="34"/>
      <c r="V711" s="34"/>
      <c r="W711" s="34"/>
      <c r="X711" s="34"/>
      <c r="Y711" s="34"/>
      <c r="Z711" s="34"/>
      <c r="AA711" s="34"/>
      <c r="AB711" s="34"/>
      <c r="AC711" s="34"/>
      <c r="AD711" s="34"/>
      <c r="AE711" s="34"/>
      <c r="AT711" s="17" t="s">
        <v>123</v>
      </c>
      <c r="AU711" s="17" t="s">
        <v>82</v>
      </c>
    </row>
    <row r="712" spans="1:65" s="2" customFormat="1" ht="16.5" customHeight="1">
      <c r="A712" s="34"/>
      <c r="B712" s="35"/>
      <c r="C712" s="201" t="s">
        <v>640</v>
      </c>
      <c r="D712" s="201" t="s">
        <v>312</v>
      </c>
      <c r="E712" s="202" t="s">
        <v>601</v>
      </c>
      <c r="F712" s="203" t="s">
        <v>602</v>
      </c>
      <c r="G712" s="204" t="s">
        <v>119</v>
      </c>
      <c r="H712" s="205">
        <v>30</v>
      </c>
      <c r="I712" s="206"/>
      <c r="J712" s="207">
        <f>ROUND(I712*H712,2)</f>
        <v>0</v>
      </c>
      <c r="K712" s="203" t="s">
        <v>120</v>
      </c>
      <c r="L712" s="208"/>
      <c r="M712" s="209" t="s">
        <v>19</v>
      </c>
      <c r="N712" s="210" t="s">
        <v>43</v>
      </c>
      <c r="O712" s="64"/>
      <c r="P712" s="160">
        <f>O712*H712</f>
        <v>0</v>
      </c>
      <c r="Q712" s="160">
        <v>0</v>
      </c>
      <c r="R712" s="160">
        <f>Q712*H712</f>
        <v>0</v>
      </c>
      <c r="S712" s="160">
        <v>0</v>
      </c>
      <c r="T712" s="161">
        <f>S712*H712</f>
        <v>0</v>
      </c>
      <c r="U712" s="34"/>
      <c r="V712" s="34"/>
      <c r="W712" s="34"/>
      <c r="X712" s="34"/>
      <c r="Y712" s="34"/>
      <c r="Z712" s="34"/>
      <c r="AA712" s="34"/>
      <c r="AB712" s="34"/>
      <c r="AC712" s="34"/>
      <c r="AD712" s="34"/>
      <c r="AE712" s="34"/>
      <c r="AR712" s="162" t="s">
        <v>142</v>
      </c>
      <c r="AT712" s="162" t="s">
        <v>312</v>
      </c>
      <c r="AU712" s="162" t="s">
        <v>82</v>
      </c>
      <c r="AY712" s="17" t="s">
        <v>122</v>
      </c>
      <c r="BE712" s="163">
        <f>IF(N712="základní",J712,0)</f>
        <v>0</v>
      </c>
      <c r="BF712" s="163">
        <f>IF(N712="snížená",J712,0)</f>
        <v>0</v>
      </c>
      <c r="BG712" s="163">
        <f>IF(N712="zákl. přenesená",J712,0)</f>
        <v>0</v>
      </c>
      <c r="BH712" s="163">
        <f>IF(N712="sníž. přenesená",J712,0)</f>
        <v>0</v>
      </c>
      <c r="BI712" s="163">
        <f>IF(N712="nulová",J712,0)</f>
        <v>0</v>
      </c>
      <c r="BJ712" s="17" t="s">
        <v>80</v>
      </c>
      <c r="BK712" s="163">
        <f>ROUND(I712*H712,2)</f>
        <v>0</v>
      </c>
      <c r="BL712" s="17" t="s">
        <v>121</v>
      </c>
      <c r="BM712" s="162" t="s">
        <v>843</v>
      </c>
    </row>
    <row r="713" spans="1:65" s="2" customFormat="1" ht="11.25">
      <c r="A713" s="34"/>
      <c r="B713" s="35"/>
      <c r="C713" s="36"/>
      <c r="D713" s="164" t="s">
        <v>123</v>
      </c>
      <c r="E713" s="36"/>
      <c r="F713" s="165" t="s">
        <v>602</v>
      </c>
      <c r="G713" s="36"/>
      <c r="H713" s="36"/>
      <c r="I713" s="166"/>
      <c r="J713" s="36"/>
      <c r="K713" s="36"/>
      <c r="L713" s="39"/>
      <c r="M713" s="167"/>
      <c r="N713" s="168"/>
      <c r="O713" s="64"/>
      <c r="P713" s="64"/>
      <c r="Q713" s="64"/>
      <c r="R713" s="64"/>
      <c r="S713" s="64"/>
      <c r="T713" s="65"/>
      <c r="U713" s="34"/>
      <c r="V713" s="34"/>
      <c r="W713" s="34"/>
      <c r="X713" s="34"/>
      <c r="Y713" s="34"/>
      <c r="Z713" s="34"/>
      <c r="AA713" s="34"/>
      <c r="AB713" s="34"/>
      <c r="AC713" s="34"/>
      <c r="AD713" s="34"/>
      <c r="AE713" s="34"/>
      <c r="AT713" s="17" t="s">
        <v>123</v>
      </c>
      <c r="AU713" s="17" t="s">
        <v>82</v>
      </c>
    </row>
    <row r="714" spans="1:65" s="2" customFormat="1" ht="24.2" customHeight="1">
      <c r="A714" s="34"/>
      <c r="B714" s="35"/>
      <c r="C714" s="201" t="s">
        <v>844</v>
      </c>
      <c r="D714" s="201" t="s">
        <v>312</v>
      </c>
      <c r="E714" s="202" t="s">
        <v>706</v>
      </c>
      <c r="F714" s="203" t="s">
        <v>707</v>
      </c>
      <c r="G714" s="204" t="s">
        <v>119</v>
      </c>
      <c r="H714" s="205">
        <v>2</v>
      </c>
      <c r="I714" s="206"/>
      <c r="J714" s="207">
        <f>ROUND(I714*H714,2)</f>
        <v>0</v>
      </c>
      <c r="K714" s="203" t="s">
        <v>120</v>
      </c>
      <c r="L714" s="208"/>
      <c r="M714" s="209" t="s">
        <v>19</v>
      </c>
      <c r="N714" s="210" t="s">
        <v>43</v>
      </c>
      <c r="O714" s="64"/>
      <c r="P714" s="160">
        <f>O714*H714</f>
        <v>0</v>
      </c>
      <c r="Q714" s="160">
        <v>0</v>
      </c>
      <c r="R714" s="160">
        <f>Q714*H714</f>
        <v>0</v>
      </c>
      <c r="S714" s="160">
        <v>0</v>
      </c>
      <c r="T714" s="161">
        <f>S714*H714</f>
        <v>0</v>
      </c>
      <c r="U714" s="34"/>
      <c r="V714" s="34"/>
      <c r="W714" s="34"/>
      <c r="X714" s="34"/>
      <c r="Y714" s="34"/>
      <c r="Z714" s="34"/>
      <c r="AA714" s="34"/>
      <c r="AB714" s="34"/>
      <c r="AC714" s="34"/>
      <c r="AD714" s="34"/>
      <c r="AE714" s="34"/>
      <c r="AR714" s="162" t="s">
        <v>142</v>
      </c>
      <c r="AT714" s="162" t="s">
        <v>312</v>
      </c>
      <c r="AU714" s="162" t="s">
        <v>82</v>
      </c>
      <c r="AY714" s="17" t="s">
        <v>122</v>
      </c>
      <c r="BE714" s="163">
        <f>IF(N714="základní",J714,0)</f>
        <v>0</v>
      </c>
      <c r="BF714" s="163">
        <f>IF(N714="snížená",J714,0)</f>
        <v>0</v>
      </c>
      <c r="BG714" s="163">
        <f>IF(N714="zákl. přenesená",J714,0)</f>
        <v>0</v>
      </c>
      <c r="BH714" s="163">
        <f>IF(N714="sníž. přenesená",J714,0)</f>
        <v>0</v>
      </c>
      <c r="BI714" s="163">
        <f>IF(N714="nulová",J714,0)</f>
        <v>0</v>
      </c>
      <c r="BJ714" s="17" t="s">
        <v>80</v>
      </c>
      <c r="BK714" s="163">
        <f>ROUND(I714*H714,2)</f>
        <v>0</v>
      </c>
      <c r="BL714" s="17" t="s">
        <v>121</v>
      </c>
      <c r="BM714" s="162" t="s">
        <v>845</v>
      </c>
    </row>
    <row r="715" spans="1:65" s="2" customFormat="1" ht="11.25">
      <c r="A715" s="34"/>
      <c r="B715" s="35"/>
      <c r="C715" s="36"/>
      <c r="D715" s="164" t="s">
        <v>123</v>
      </c>
      <c r="E715" s="36"/>
      <c r="F715" s="165" t="s">
        <v>707</v>
      </c>
      <c r="G715" s="36"/>
      <c r="H715" s="36"/>
      <c r="I715" s="166"/>
      <c r="J715" s="36"/>
      <c r="K715" s="36"/>
      <c r="L715" s="39"/>
      <c r="M715" s="167"/>
      <c r="N715" s="168"/>
      <c r="O715" s="64"/>
      <c r="P715" s="64"/>
      <c r="Q715" s="64"/>
      <c r="R715" s="64"/>
      <c r="S715" s="64"/>
      <c r="T715" s="65"/>
      <c r="U715" s="34"/>
      <c r="V715" s="34"/>
      <c r="W715" s="34"/>
      <c r="X715" s="34"/>
      <c r="Y715" s="34"/>
      <c r="Z715" s="34"/>
      <c r="AA715" s="34"/>
      <c r="AB715" s="34"/>
      <c r="AC715" s="34"/>
      <c r="AD715" s="34"/>
      <c r="AE715" s="34"/>
      <c r="AT715" s="17" t="s">
        <v>123</v>
      </c>
      <c r="AU715" s="17" t="s">
        <v>82</v>
      </c>
    </row>
    <row r="716" spans="1:65" s="2" customFormat="1" ht="21.75" customHeight="1">
      <c r="A716" s="34"/>
      <c r="B716" s="35"/>
      <c r="C716" s="201" t="s">
        <v>643</v>
      </c>
      <c r="D716" s="201" t="s">
        <v>312</v>
      </c>
      <c r="E716" s="202" t="s">
        <v>608</v>
      </c>
      <c r="F716" s="203" t="s">
        <v>609</v>
      </c>
      <c r="G716" s="204" t="s">
        <v>119</v>
      </c>
      <c r="H716" s="205">
        <v>12</v>
      </c>
      <c r="I716" s="206"/>
      <c r="J716" s="207">
        <f>ROUND(I716*H716,2)</f>
        <v>0</v>
      </c>
      <c r="K716" s="203" t="s">
        <v>120</v>
      </c>
      <c r="L716" s="208"/>
      <c r="M716" s="209" t="s">
        <v>19</v>
      </c>
      <c r="N716" s="210" t="s">
        <v>43</v>
      </c>
      <c r="O716" s="64"/>
      <c r="P716" s="160">
        <f>O716*H716</f>
        <v>0</v>
      </c>
      <c r="Q716" s="160">
        <v>0</v>
      </c>
      <c r="R716" s="160">
        <f>Q716*H716</f>
        <v>0</v>
      </c>
      <c r="S716" s="160">
        <v>0</v>
      </c>
      <c r="T716" s="161">
        <f>S716*H716</f>
        <v>0</v>
      </c>
      <c r="U716" s="34"/>
      <c r="V716" s="34"/>
      <c r="W716" s="34"/>
      <c r="X716" s="34"/>
      <c r="Y716" s="34"/>
      <c r="Z716" s="34"/>
      <c r="AA716" s="34"/>
      <c r="AB716" s="34"/>
      <c r="AC716" s="34"/>
      <c r="AD716" s="34"/>
      <c r="AE716" s="34"/>
      <c r="AR716" s="162" t="s">
        <v>142</v>
      </c>
      <c r="AT716" s="162" t="s">
        <v>312</v>
      </c>
      <c r="AU716" s="162" t="s">
        <v>82</v>
      </c>
      <c r="AY716" s="17" t="s">
        <v>122</v>
      </c>
      <c r="BE716" s="163">
        <f>IF(N716="základní",J716,0)</f>
        <v>0</v>
      </c>
      <c r="BF716" s="163">
        <f>IF(N716="snížená",J716,0)</f>
        <v>0</v>
      </c>
      <c r="BG716" s="163">
        <f>IF(N716="zákl. přenesená",J716,0)</f>
        <v>0</v>
      </c>
      <c r="BH716" s="163">
        <f>IF(N716="sníž. přenesená",J716,0)</f>
        <v>0</v>
      </c>
      <c r="BI716" s="163">
        <f>IF(N716="nulová",J716,0)</f>
        <v>0</v>
      </c>
      <c r="BJ716" s="17" t="s">
        <v>80</v>
      </c>
      <c r="BK716" s="163">
        <f>ROUND(I716*H716,2)</f>
        <v>0</v>
      </c>
      <c r="BL716" s="17" t="s">
        <v>121</v>
      </c>
      <c r="BM716" s="162" t="s">
        <v>846</v>
      </c>
    </row>
    <row r="717" spans="1:65" s="2" customFormat="1" ht="11.25">
      <c r="A717" s="34"/>
      <c r="B717" s="35"/>
      <c r="C717" s="36"/>
      <c r="D717" s="164" t="s">
        <v>123</v>
      </c>
      <c r="E717" s="36"/>
      <c r="F717" s="165" t="s">
        <v>609</v>
      </c>
      <c r="G717" s="36"/>
      <c r="H717" s="36"/>
      <c r="I717" s="166"/>
      <c r="J717" s="36"/>
      <c r="K717" s="36"/>
      <c r="L717" s="39"/>
      <c r="M717" s="167"/>
      <c r="N717" s="168"/>
      <c r="O717" s="64"/>
      <c r="P717" s="64"/>
      <c r="Q717" s="64"/>
      <c r="R717" s="64"/>
      <c r="S717" s="64"/>
      <c r="T717" s="65"/>
      <c r="U717" s="34"/>
      <c r="V717" s="34"/>
      <c r="W717" s="34"/>
      <c r="X717" s="34"/>
      <c r="Y717" s="34"/>
      <c r="Z717" s="34"/>
      <c r="AA717" s="34"/>
      <c r="AB717" s="34"/>
      <c r="AC717" s="34"/>
      <c r="AD717" s="34"/>
      <c r="AE717" s="34"/>
      <c r="AT717" s="17" t="s">
        <v>123</v>
      </c>
      <c r="AU717" s="17" t="s">
        <v>82</v>
      </c>
    </row>
    <row r="718" spans="1:65" s="2" customFormat="1" ht="16.5" customHeight="1">
      <c r="A718" s="34"/>
      <c r="B718" s="35"/>
      <c r="C718" s="201" t="s">
        <v>847</v>
      </c>
      <c r="D718" s="201" t="s">
        <v>312</v>
      </c>
      <c r="E718" s="202" t="s">
        <v>611</v>
      </c>
      <c r="F718" s="203" t="s">
        <v>612</v>
      </c>
      <c r="G718" s="204" t="s">
        <v>119</v>
      </c>
      <c r="H718" s="205">
        <v>4</v>
      </c>
      <c r="I718" s="206"/>
      <c r="J718" s="207">
        <f>ROUND(I718*H718,2)</f>
        <v>0</v>
      </c>
      <c r="K718" s="203" t="s">
        <v>120</v>
      </c>
      <c r="L718" s="208"/>
      <c r="M718" s="209" t="s">
        <v>19</v>
      </c>
      <c r="N718" s="210" t="s">
        <v>43</v>
      </c>
      <c r="O718" s="64"/>
      <c r="P718" s="160">
        <f>O718*H718</f>
        <v>0</v>
      </c>
      <c r="Q718" s="160">
        <v>0</v>
      </c>
      <c r="R718" s="160">
        <f>Q718*H718</f>
        <v>0</v>
      </c>
      <c r="S718" s="160">
        <v>0</v>
      </c>
      <c r="T718" s="161">
        <f>S718*H718</f>
        <v>0</v>
      </c>
      <c r="U718" s="34"/>
      <c r="V718" s="34"/>
      <c r="W718" s="34"/>
      <c r="X718" s="34"/>
      <c r="Y718" s="34"/>
      <c r="Z718" s="34"/>
      <c r="AA718" s="34"/>
      <c r="AB718" s="34"/>
      <c r="AC718" s="34"/>
      <c r="AD718" s="34"/>
      <c r="AE718" s="34"/>
      <c r="AR718" s="162" t="s">
        <v>142</v>
      </c>
      <c r="AT718" s="162" t="s">
        <v>312</v>
      </c>
      <c r="AU718" s="162" t="s">
        <v>82</v>
      </c>
      <c r="AY718" s="17" t="s">
        <v>122</v>
      </c>
      <c r="BE718" s="163">
        <f>IF(N718="základní",J718,0)</f>
        <v>0</v>
      </c>
      <c r="BF718" s="163">
        <f>IF(N718="snížená",J718,0)</f>
        <v>0</v>
      </c>
      <c r="BG718" s="163">
        <f>IF(N718="zákl. přenesená",J718,0)</f>
        <v>0</v>
      </c>
      <c r="BH718" s="163">
        <f>IF(N718="sníž. přenesená",J718,0)</f>
        <v>0</v>
      </c>
      <c r="BI718" s="163">
        <f>IF(N718="nulová",J718,0)</f>
        <v>0</v>
      </c>
      <c r="BJ718" s="17" t="s">
        <v>80</v>
      </c>
      <c r="BK718" s="163">
        <f>ROUND(I718*H718,2)</f>
        <v>0</v>
      </c>
      <c r="BL718" s="17" t="s">
        <v>121</v>
      </c>
      <c r="BM718" s="162" t="s">
        <v>848</v>
      </c>
    </row>
    <row r="719" spans="1:65" s="2" customFormat="1" ht="11.25">
      <c r="A719" s="34"/>
      <c r="B719" s="35"/>
      <c r="C719" s="36"/>
      <c r="D719" s="164" t="s">
        <v>123</v>
      </c>
      <c r="E719" s="36"/>
      <c r="F719" s="165" t="s">
        <v>612</v>
      </c>
      <c r="G719" s="36"/>
      <c r="H719" s="36"/>
      <c r="I719" s="166"/>
      <c r="J719" s="36"/>
      <c r="K719" s="36"/>
      <c r="L719" s="39"/>
      <c r="M719" s="167"/>
      <c r="N719" s="168"/>
      <c r="O719" s="64"/>
      <c r="P719" s="64"/>
      <c r="Q719" s="64"/>
      <c r="R719" s="64"/>
      <c r="S719" s="64"/>
      <c r="T719" s="65"/>
      <c r="U719" s="34"/>
      <c r="V719" s="34"/>
      <c r="W719" s="34"/>
      <c r="X719" s="34"/>
      <c r="Y719" s="34"/>
      <c r="Z719" s="34"/>
      <c r="AA719" s="34"/>
      <c r="AB719" s="34"/>
      <c r="AC719" s="34"/>
      <c r="AD719" s="34"/>
      <c r="AE719" s="34"/>
      <c r="AT719" s="17" t="s">
        <v>123</v>
      </c>
      <c r="AU719" s="17" t="s">
        <v>82</v>
      </c>
    </row>
    <row r="720" spans="1:65" s="2" customFormat="1" ht="16.5" customHeight="1">
      <c r="A720" s="34"/>
      <c r="B720" s="35"/>
      <c r="C720" s="201" t="s">
        <v>646</v>
      </c>
      <c r="D720" s="201" t="s">
        <v>312</v>
      </c>
      <c r="E720" s="202" t="s">
        <v>615</v>
      </c>
      <c r="F720" s="203" t="s">
        <v>616</v>
      </c>
      <c r="G720" s="204" t="s">
        <v>119</v>
      </c>
      <c r="H720" s="205">
        <v>1</v>
      </c>
      <c r="I720" s="206"/>
      <c r="J720" s="207">
        <f>ROUND(I720*H720,2)</f>
        <v>0</v>
      </c>
      <c r="K720" s="203" t="s">
        <v>120</v>
      </c>
      <c r="L720" s="208"/>
      <c r="M720" s="209" t="s">
        <v>19</v>
      </c>
      <c r="N720" s="210" t="s">
        <v>43</v>
      </c>
      <c r="O720" s="64"/>
      <c r="P720" s="160">
        <f>O720*H720</f>
        <v>0</v>
      </c>
      <c r="Q720" s="160">
        <v>0</v>
      </c>
      <c r="R720" s="160">
        <f>Q720*H720</f>
        <v>0</v>
      </c>
      <c r="S720" s="160">
        <v>0</v>
      </c>
      <c r="T720" s="161">
        <f>S720*H720</f>
        <v>0</v>
      </c>
      <c r="U720" s="34"/>
      <c r="V720" s="34"/>
      <c r="W720" s="34"/>
      <c r="X720" s="34"/>
      <c r="Y720" s="34"/>
      <c r="Z720" s="34"/>
      <c r="AA720" s="34"/>
      <c r="AB720" s="34"/>
      <c r="AC720" s="34"/>
      <c r="AD720" s="34"/>
      <c r="AE720" s="34"/>
      <c r="AR720" s="162" t="s">
        <v>142</v>
      </c>
      <c r="AT720" s="162" t="s">
        <v>312</v>
      </c>
      <c r="AU720" s="162" t="s">
        <v>82</v>
      </c>
      <c r="AY720" s="17" t="s">
        <v>122</v>
      </c>
      <c r="BE720" s="163">
        <f>IF(N720="základní",J720,0)</f>
        <v>0</v>
      </c>
      <c r="BF720" s="163">
        <f>IF(N720="snížená",J720,0)</f>
        <v>0</v>
      </c>
      <c r="BG720" s="163">
        <f>IF(N720="zákl. přenesená",J720,0)</f>
        <v>0</v>
      </c>
      <c r="BH720" s="163">
        <f>IF(N720="sníž. přenesená",J720,0)</f>
        <v>0</v>
      </c>
      <c r="BI720" s="163">
        <f>IF(N720="nulová",J720,0)</f>
        <v>0</v>
      </c>
      <c r="BJ720" s="17" t="s">
        <v>80</v>
      </c>
      <c r="BK720" s="163">
        <f>ROUND(I720*H720,2)</f>
        <v>0</v>
      </c>
      <c r="BL720" s="17" t="s">
        <v>121</v>
      </c>
      <c r="BM720" s="162" t="s">
        <v>849</v>
      </c>
    </row>
    <row r="721" spans="1:65" s="2" customFormat="1" ht="11.25">
      <c r="A721" s="34"/>
      <c r="B721" s="35"/>
      <c r="C721" s="36"/>
      <c r="D721" s="164" t="s">
        <v>123</v>
      </c>
      <c r="E721" s="36"/>
      <c r="F721" s="165" t="s">
        <v>616</v>
      </c>
      <c r="G721" s="36"/>
      <c r="H721" s="36"/>
      <c r="I721" s="166"/>
      <c r="J721" s="36"/>
      <c r="K721" s="36"/>
      <c r="L721" s="39"/>
      <c r="M721" s="167"/>
      <c r="N721" s="168"/>
      <c r="O721" s="64"/>
      <c r="P721" s="64"/>
      <c r="Q721" s="64"/>
      <c r="R721" s="64"/>
      <c r="S721" s="64"/>
      <c r="T721" s="65"/>
      <c r="U721" s="34"/>
      <c r="V721" s="34"/>
      <c r="W721" s="34"/>
      <c r="X721" s="34"/>
      <c r="Y721" s="34"/>
      <c r="Z721" s="34"/>
      <c r="AA721" s="34"/>
      <c r="AB721" s="34"/>
      <c r="AC721" s="34"/>
      <c r="AD721" s="34"/>
      <c r="AE721" s="34"/>
      <c r="AT721" s="17" t="s">
        <v>123</v>
      </c>
      <c r="AU721" s="17" t="s">
        <v>82</v>
      </c>
    </row>
    <row r="722" spans="1:65" s="2" customFormat="1" ht="16.5" customHeight="1">
      <c r="A722" s="34"/>
      <c r="B722" s="35"/>
      <c r="C722" s="201" t="s">
        <v>850</v>
      </c>
      <c r="D722" s="201" t="s">
        <v>312</v>
      </c>
      <c r="E722" s="202" t="s">
        <v>618</v>
      </c>
      <c r="F722" s="203" t="s">
        <v>619</v>
      </c>
      <c r="G722" s="204" t="s">
        <v>119</v>
      </c>
      <c r="H722" s="205">
        <v>1</v>
      </c>
      <c r="I722" s="206"/>
      <c r="J722" s="207">
        <f>ROUND(I722*H722,2)</f>
        <v>0</v>
      </c>
      <c r="K722" s="203" t="s">
        <v>120</v>
      </c>
      <c r="L722" s="208"/>
      <c r="M722" s="209" t="s">
        <v>19</v>
      </c>
      <c r="N722" s="210" t="s">
        <v>43</v>
      </c>
      <c r="O722" s="64"/>
      <c r="P722" s="160">
        <f>O722*H722</f>
        <v>0</v>
      </c>
      <c r="Q722" s="160">
        <v>0</v>
      </c>
      <c r="R722" s="160">
        <f>Q722*H722</f>
        <v>0</v>
      </c>
      <c r="S722" s="160">
        <v>0</v>
      </c>
      <c r="T722" s="161">
        <f>S722*H722</f>
        <v>0</v>
      </c>
      <c r="U722" s="34"/>
      <c r="V722" s="34"/>
      <c r="W722" s="34"/>
      <c r="X722" s="34"/>
      <c r="Y722" s="34"/>
      <c r="Z722" s="34"/>
      <c r="AA722" s="34"/>
      <c r="AB722" s="34"/>
      <c r="AC722" s="34"/>
      <c r="AD722" s="34"/>
      <c r="AE722" s="34"/>
      <c r="AR722" s="162" t="s">
        <v>142</v>
      </c>
      <c r="AT722" s="162" t="s">
        <v>312</v>
      </c>
      <c r="AU722" s="162" t="s">
        <v>82</v>
      </c>
      <c r="AY722" s="17" t="s">
        <v>122</v>
      </c>
      <c r="BE722" s="163">
        <f>IF(N722="základní",J722,0)</f>
        <v>0</v>
      </c>
      <c r="BF722" s="163">
        <f>IF(N722="snížená",J722,0)</f>
        <v>0</v>
      </c>
      <c r="BG722" s="163">
        <f>IF(N722="zákl. přenesená",J722,0)</f>
        <v>0</v>
      </c>
      <c r="BH722" s="163">
        <f>IF(N722="sníž. přenesená",J722,0)</f>
        <v>0</v>
      </c>
      <c r="BI722" s="163">
        <f>IF(N722="nulová",J722,0)</f>
        <v>0</v>
      </c>
      <c r="BJ722" s="17" t="s">
        <v>80</v>
      </c>
      <c r="BK722" s="163">
        <f>ROUND(I722*H722,2)</f>
        <v>0</v>
      </c>
      <c r="BL722" s="17" t="s">
        <v>121</v>
      </c>
      <c r="BM722" s="162" t="s">
        <v>851</v>
      </c>
    </row>
    <row r="723" spans="1:65" s="2" customFormat="1" ht="11.25">
      <c r="A723" s="34"/>
      <c r="B723" s="35"/>
      <c r="C723" s="36"/>
      <c r="D723" s="164" t="s">
        <v>123</v>
      </c>
      <c r="E723" s="36"/>
      <c r="F723" s="165" t="s">
        <v>619</v>
      </c>
      <c r="G723" s="36"/>
      <c r="H723" s="36"/>
      <c r="I723" s="166"/>
      <c r="J723" s="36"/>
      <c r="K723" s="36"/>
      <c r="L723" s="39"/>
      <c r="M723" s="167"/>
      <c r="N723" s="168"/>
      <c r="O723" s="64"/>
      <c r="P723" s="64"/>
      <c r="Q723" s="64"/>
      <c r="R723" s="64"/>
      <c r="S723" s="64"/>
      <c r="T723" s="65"/>
      <c r="U723" s="34"/>
      <c r="V723" s="34"/>
      <c r="W723" s="34"/>
      <c r="X723" s="34"/>
      <c r="Y723" s="34"/>
      <c r="Z723" s="34"/>
      <c r="AA723" s="34"/>
      <c r="AB723" s="34"/>
      <c r="AC723" s="34"/>
      <c r="AD723" s="34"/>
      <c r="AE723" s="34"/>
      <c r="AT723" s="17" t="s">
        <v>123</v>
      </c>
      <c r="AU723" s="17" t="s">
        <v>82</v>
      </c>
    </row>
    <row r="724" spans="1:65" s="2" customFormat="1" ht="62.65" customHeight="1">
      <c r="A724" s="34"/>
      <c r="B724" s="35"/>
      <c r="C724" s="151" t="s">
        <v>649</v>
      </c>
      <c r="D724" s="151" t="s">
        <v>116</v>
      </c>
      <c r="E724" s="152" t="s">
        <v>622</v>
      </c>
      <c r="F724" s="153" t="s">
        <v>623</v>
      </c>
      <c r="G724" s="154" t="s">
        <v>141</v>
      </c>
      <c r="H724" s="155">
        <v>2.83</v>
      </c>
      <c r="I724" s="156"/>
      <c r="J724" s="157">
        <f>ROUND(I724*H724,2)</f>
        <v>0</v>
      </c>
      <c r="K724" s="153" t="s">
        <v>120</v>
      </c>
      <c r="L724" s="39"/>
      <c r="M724" s="158" t="s">
        <v>19</v>
      </c>
      <c r="N724" s="159" t="s">
        <v>43</v>
      </c>
      <c r="O724" s="64"/>
      <c r="P724" s="160">
        <f>O724*H724</f>
        <v>0</v>
      </c>
      <c r="Q724" s="160">
        <v>0</v>
      </c>
      <c r="R724" s="160">
        <f>Q724*H724</f>
        <v>0</v>
      </c>
      <c r="S724" s="160">
        <v>0</v>
      </c>
      <c r="T724" s="161">
        <f>S724*H724</f>
        <v>0</v>
      </c>
      <c r="U724" s="34"/>
      <c r="V724" s="34"/>
      <c r="W724" s="34"/>
      <c r="X724" s="34"/>
      <c r="Y724" s="34"/>
      <c r="Z724" s="34"/>
      <c r="AA724" s="34"/>
      <c r="AB724" s="34"/>
      <c r="AC724" s="34"/>
      <c r="AD724" s="34"/>
      <c r="AE724" s="34"/>
      <c r="AR724" s="162" t="s">
        <v>121</v>
      </c>
      <c r="AT724" s="162" t="s">
        <v>116</v>
      </c>
      <c r="AU724" s="162" t="s">
        <v>82</v>
      </c>
      <c r="AY724" s="17" t="s">
        <v>122</v>
      </c>
      <c r="BE724" s="163">
        <f>IF(N724="základní",J724,0)</f>
        <v>0</v>
      </c>
      <c r="BF724" s="163">
        <f>IF(N724="snížená",J724,0)</f>
        <v>0</v>
      </c>
      <c r="BG724" s="163">
        <f>IF(N724="zákl. přenesená",J724,0)</f>
        <v>0</v>
      </c>
      <c r="BH724" s="163">
        <f>IF(N724="sníž. přenesená",J724,0)</f>
        <v>0</v>
      </c>
      <c r="BI724" s="163">
        <f>IF(N724="nulová",J724,0)</f>
        <v>0</v>
      </c>
      <c r="BJ724" s="17" t="s">
        <v>80</v>
      </c>
      <c r="BK724" s="163">
        <f>ROUND(I724*H724,2)</f>
        <v>0</v>
      </c>
      <c r="BL724" s="17" t="s">
        <v>121</v>
      </c>
      <c r="BM724" s="162" t="s">
        <v>852</v>
      </c>
    </row>
    <row r="725" spans="1:65" s="2" customFormat="1" ht="29.25">
      <c r="A725" s="34"/>
      <c r="B725" s="35"/>
      <c r="C725" s="36"/>
      <c r="D725" s="164" t="s">
        <v>123</v>
      </c>
      <c r="E725" s="36"/>
      <c r="F725" s="165" t="s">
        <v>623</v>
      </c>
      <c r="G725" s="36"/>
      <c r="H725" s="36"/>
      <c r="I725" s="166"/>
      <c r="J725" s="36"/>
      <c r="K725" s="36"/>
      <c r="L725" s="39"/>
      <c r="M725" s="167"/>
      <c r="N725" s="168"/>
      <c r="O725" s="64"/>
      <c r="P725" s="64"/>
      <c r="Q725" s="64"/>
      <c r="R725" s="64"/>
      <c r="S725" s="64"/>
      <c r="T725" s="65"/>
      <c r="U725" s="34"/>
      <c r="V725" s="34"/>
      <c r="W725" s="34"/>
      <c r="X725" s="34"/>
      <c r="Y725" s="34"/>
      <c r="Z725" s="34"/>
      <c r="AA725" s="34"/>
      <c r="AB725" s="34"/>
      <c r="AC725" s="34"/>
      <c r="AD725" s="34"/>
      <c r="AE725" s="34"/>
      <c r="AT725" s="17" t="s">
        <v>123</v>
      </c>
      <c r="AU725" s="17" t="s">
        <v>82</v>
      </c>
    </row>
    <row r="726" spans="1:65" s="2" customFormat="1" ht="62.65" customHeight="1">
      <c r="A726" s="34"/>
      <c r="B726" s="35"/>
      <c r="C726" s="151" t="s">
        <v>853</v>
      </c>
      <c r="D726" s="151" t="s">
        <v>116</v>
      </c>
      <c r="E726" s="152" t="s">
        <v>625</v>
      </c>
      <c r="F726" s="153" t="s">
        <v>626</v>
      </c>
      <c r="G726" s="154" t="s">
        <v>141</v>
      </c>
      <c r="H726" s="155">
        <v>198.114</v>
      </c>
      <c r="I726" s="156"/>
      <c r="J726" s="157">
        <f>ROUND(I726*H726,2)</f>
        <v>0</v>
      </c>
      <c r="K726" s="153" t="s">
        <v>120</v>
      </c>
      <c r="L726" s="39"/>
      <c r="M726" s="158" t="s">
        <v>19</v>
      </c>
      <c r="N726" s="159" t="s">
        <v>43</v>
      </c>
      <c r="O726" s="64"/>
      <c r="P726" s="160">
        <f>O726*H726</f>
        <v>0</v>
      </c>
      <c r="Q726" s="160">
        <v>0</v>
      </c>
      <c r="R726" s="160">
        <f>Q726*H726</f>
        <v>0</v>
      </c>
      <c r="S726" s="160">
        <v>0</v>
      </c>
      <c r="T726" s="161">
        <f>S726*H726</f>
        <v>0</v>
      </c>
      <c r="U726" s="34"/>
      <c r="V726" s="34"/>
      <c r="W726" s="34"/>
      <c r="X726" s="34"/>
      <c r="Y726" s="34"/>
      <c r="Z726" s="34"/>
      <c r="AA726" s="34"/>
      <c r="AB726" s="34"/>
      <c r="AC726" s="34"/>
      <c r="AD726" s="34"/>
      <c r="AE726" s="34"/>
      <c r="AR726" s="162" t="s">
        <v>121</v>
      </c>
      <c r="AT726" s="162" t="s">
        <v>116</v>
      </c>
      <c r="AU726" s="162" t="s">
        <v>82</v>
      </c>
      <c r="AY726" s="17" t="s">
        <v>122</v>
      </c>
      <c r="BE726" s="163">
        <f>IF(N726="základní",J726,0)</f>
        <v>0</v>
      </c>
      <c r="BF726" s="163">
        <f>IF(N726="snížená",J726,0)</f>
        <v>0</v>
      </c>
      <c r="BG726" s="163">
        <f>IF(N726="zákl. přenesená",J726,0)</f>
        <v>0</v>
      </c>
      <c r="BH726" s="163">
        <f>IF(N726="sníž. přenesená",J726,0)</f>
        <v>0</v>
      </c>
      <c r="BI726" s="163">
        <f>IF(N726="nulová",J726,0)</f>
        <v>0</v>
      </c>
      <c r="BJ726" s="17" t="s">
        <v>80</v>
      </c>
      <c r="BK726" s="163">
        <f>ROUND(I726*H726,2)</f>
        <v>0</v>
      </c>
      <c r="BL726" s="17" t="s">
        <v>121</v>
      </c>
      <c r="BM726" s="162" t="s">
        <v>854</v>
      </c>
    </row>
    <row r="727" spans="1:65" s="2" customFormat="1" ht="39">
      <c r="A727" s="34"/>
      <c r="B727" s="35"/>
      <c r="C727" s="36"/>
      <c r="D727" s="164" t="s">
        <v>123</v>
      </c>
      <c r="E727" s="36"/>
      <c r="F727" s="165" t="s">
        <v>626</v>
      </c>
      <c r="G727" s="36"/>
      <c r="H727" s="36"/>
      <c r="I727" s="166"/>
      <c r="J727" s="36"/>
      <c r="K727" s="36"/>
      <c r="L727" s="39"/>
      <c r="M727" s="167"/>
      <c r="N727" s="168"/>
      <c r="O727" s="64"/>
      <c r="P727" s="64"/>
      <c r="Q727" s="64"/>
      <c r="R727" s="64"/>
      <c r="S727" s="64"/>
      <c r="T727" s="65"/>
      <c r="U727" s="34"/>
      <c r="V727" s="34"/>
      <c r="W727" s="34"/>
      <c r="X727" s="34"/>
      <c r="Y727" s="34"/>
      <c r="Z727" s="34"/>
      <c r="AA727" s="34"/>
      <c r="AB727" s="34"/>
      <c r="AC727" s="34"/>
      <c r="AD727" s="34"/>
      <c r="AE727" s="34"/>
      <c r="AT727" s="17" t="s">
        <v>123</v>
      </c>
      <c r="AU727" s="17" t="s">
        <v>82</v>
      </c>
    </row>
    <row r="728" spans="1:65" s="2" customFormat="1" ht="37.9" customHeight="1">
      <c r="A728" s="34"/>
      <c r="B728" s="35"/>
      <c r="C728" s="151" t="s">
        <v>651</v>
      </c>
      <c r="D728" s="151" t="s">
        <v>116</v>
      </c>
      <c r="E728" s="152" t="s">
        <v>512</v>
      </c>
      <c r="F728" s="153" t="s">
        <v>513</v>
      </c>
      <c r="G728" s="154" t="s">
        <v>130</v>
      </c>
      <c r="H728" s="155">
        <v>32</v>
      </c>
      <c r="I728" s="156"/>
      <c r="J728" s="157">
        <f>ROUND(I728*H728,2)</f>
        <v>0</v>
      </c>
      <c r="K728" s="153" t="s">
        <v>120</v>
      </c>
      <c r="L728" s="39"/>
      <c r="M728" s="158" t="s">
        <v>19</v>
      </c>
      <c r="N728" s="159" t="s">
        <v>43</v>
      </c>
      <c r="O728" s="64"/>
      <c r="P728" s="160">
        <f>O728*H728</f>
        <v>0</v>
      </c>
      <c r="Q728" s="160">
        <v>0</v>
      </c>
      <c r="R728" s="160">
        <f>Q728*H728</f>
        <v>0</v>
      </c>
      <c r="S728" s="160">
        <v>0</v>
      </c>
      <c r="T728" s="161">
        <f>S728*H728</f>
        <v>0</v>
      </c>
      <c r="U728" s="34"/>
      <c r="V728" s="34"/>
      <c r="W728" s="34"/>
      <c r="X728" s="34"/>
      <c r="Y728" s="34"/>
      <c r="Z728" s="34"/>
      <c r="AA728" s="34"/>
      <c r="AB728" s="34"/>
      <c r="AC728" s="34"/>
      <c r="AD728" s="34"/>
      <c r="AE728" s="34"/>
      <c r="AR728" s="162" t="s">
        <v>121</v>
      </c>
      <c r="AT728" s="162" t="s">
        <v>116</v>
      </c>
      <c r="AU728" s="162" t="s">
        <v>82</v>
      </c>
      <c r="AY728" s="17" t="s">
        <v>122</v>
      </c>
      <c r="BE728" s="163">
        <f>IF(N728="základní",J728,0)</f>
        <v>0</v>
      </c>
      <c r="BF728" s="163">
        <f>IF(N728="snížená",J728,0)</f>
        <v>0</v>
      </c>
      <c r="BG728" s="163">
        <f>IF(N728="zákl. přenesená",J728,0)</f>
        <v>0</v>
      </c>
      <c r="BH728" s="163">
        <f>IF(N728="sníž. přenesená",J728,0)</f>
        <v>0</v>
      </c>
      <c r="BI728" s="163">
        <f>IF(N728="nulová",J728,0)</f>
        <v>0</v>
      </c>
      <c r="BJ728" s="17" t="s">
        <v>80</v>
      </c>
      <c r="BK728" s="163">
        <f>ROUND(I728*H728,2)</f>
        <v>0</v>
      </c>
      <c r="BL728" s="17" t="s">
        <v>121</v>
      </c>
      <c r="BM728" s="162" t="s">
        <v>855</v>
      </c>
    </row>
    <row r="729" spans="1:65" s="2" customFormat="1" ht="19.5">
      <c r="A729" s="34"/>
      <c r="B729" s="35"/>
      <c r="C729" s="36"/>
      <c r="D729" s="164" t="s">
        <v>123</v>
      </c>
      <c r="E729" s="36"/>
      <c r="F729" s="165" t="s">
        <v>513</v>
      </c>
      <c r="G729" s="36"/>
      <c r="H729" s="36"/>
      <c r="I729" s="166"/>
      <c r="J729" s="36"/>
      <c r="K729" s="36"/>
      <c r="L729" s="39"/>
      <c r="M729" s="167"/>
      <c r="N729" s="168"/>
      <c r="O729" s="64"/>
      <c r="P729" s="64"/>
      <c r="Q729" s="64"/>
      <c r="R729" s="64"/>
      <c r="S729" s="64"/>
      <c r="T729" s="65"/>
      <c r="U729" s="34"/>
      <c r="V729" s="34"/>
      <c r="W729" s="34"/>
      <c r="X729" s="34"/>
      <c r="Y729" s="34"/>
      <c r="Z729" s="34"/>
      <c r="AA729" s="34"/>
      <c r="AB729" s="34"/>
      <c r="AC729" s="34"/>
      <c r="AD729" s="34"/>
      <c r="AE729" s="34"/>
      <c r="AT729" s="17" t="s">
        <v>123</v>
      </c>
      <c r="AU729" s="17" t="s">
        <v>82</v>
      </c>
    </row>
    <row r="730" spans="1:65" s="11" customFormat="1" ht="11.25">
      <c r="B730" s="169"/>
      <c r="C730" s="170"/>
      <c r="D730" s="164" t="s">
        <v>132</v>
      </c>
      <c r="E730" s="171" t="s">
        <v>19</v>
      </c>
      <c r="F730" s="172" t="s">
        <v>856</v>
      </c>
      <c r="G730" s="170"/>
      <c r="H730" s="173">
        <v>32</v>
      </c>
      <c r="I730" s="174"/>
      <c r="J730" s="170"/>
      <c r="K730" s="170"/>
      <c r="L730" s="175"/>
      <c r="M730" s="176"/>
      <c r="N730" s="177"/>
      <c r="O730" s="177"/>
      <c r="P730" s="177"/>
      <c r="Q730" s="177"/>
      <c r="R730" s="177"/>
      <c r="S730" s="177"/>
      <c r="T730" s="178"/>
      <c r="AT730" s="179" t="s">
        <v>132</v>
      </c>
      <c r="AU730" s="179" t="s">
        <v>82</v>
      </c>
      <c r="AV730" s="11" t="s">
        <v>82</v>
      </c>
      <c r="AW730" s="11" t="s">
        <v>33</v>
      </c>
      <c r="AX730" s="11" t="s">
        <v>72</v>
      </c>
      <c r="AY730" s="179" t="s">
        <v>122</v>
      </c>
    </row>
    <row r="731" spans="1:65" s="13" customFormat="1" ht="11.25">
      <c r="B731" s="190"/>
      <c r="C731" s="191"/>
      <c r="D731" s="164" t="s">
        <v>132</v>
      </c>
      <c r="E731" s="192" t="s">
        <v>19</v>
      </c>
      <c r="F731" s="193" t="s">
        <v>138</v>
      </c>
      <c r="G731" s="191"/>
      <c r="H731" s="194">
        <v>32</v>
      </c>
      <c r="I731" s="195"/>
      <c r="J731" s="191"/>
      <c r="K731" s="191"/>
      <c r="L731" s="196"/>
      <c r="M731" s="197"/>
      <c r="N731" s="198"/>
      <c r="O731" s="198"/>
      <c r="P731" s="198"/>
      <c r="Q731" s="198"/>
      <c r="R731" s="198"/>
      <c r="S731" s="198"/>
      <c r="T731" s="199"/>
      <c r="AT731" s="200" t="s">
        <v>132</v>
      </c>
      <c r="AU731" s="200" t="s">
        <v>82</v>
      </c>
      <c r="AV731" s="13" t="s">
        <v>121</v>
      </c>
      <c r="AW731" s="13" t="s">
        <v>33</v>
      </c>
      <c r="AX731" s="13" t="s">
        <v>80</v>
      </c>
      <c r="AY731" s="200" t="s">
        <v>122</v>
      </c>
    </row>
    <row r="732" spans="1:65" s="2" customFormat="1" ht="24.2" customHeight="1">
      <c r="A732" s="34"/>
      <c r="B732" s="35"/>
      <c r="C732" s="201" t="s">
        <v>857</v>
      </c>
      <c r="D732" s="201" t="s">
        <v>312</v>
      </c>
      <c r="E732" s="202" t="s">
        <v>515</v>
      </c>
      <c r="F732" s="203" t="s">
        <v>516</v>
      </c>
      <c r="G732" s="204" t="s">
        <v>141</v>
      </c>
      <c r="H732" s="205">
        <v>4.8</v>
      </c>
      <c r="I732" s="206"/>
      <c r="J732" s="207">
        <f>ROUND(I732*H732,2)</f>
        <v>0</v>
      </c>
      <c r="K732" s="203" t="s">
        <v>120</v>
      </c>
      <c r="L732" s="208"/>
      <c r="M732" s="209" t="s">
        <v>19</v>
      </c>
      <c r="N732" s="210" t="s">
        <v>43</v>
      </c>
      <c r="O732" s="64"/>
      <c r="P732" s="160">
        <f>O732*H732</f>
        <v>0</v>
      </c>
      <c r="Q732" s="160">
        <v>0</v>
      </c>
      <c r="R732" s="160">
        <f>Q732*H732</f>
        <v>0</v>
      </c>
      <c r="S732" s="160">
        <v>0</v>
      </c>
      <c r="T732" s="161">
        <f>S732*H732</f>
        <v>0</v>
      </c>
      <c r="U732" s="34"/>
      <c r="V732" s="34"/>
      <c r="W732" s="34"/>
      <c r="X732" s="34"/>
      <c r="Y732" s="34"/>
      <c r="Z732" s="34"/>
      <c r="AA732" s="34"/>
      <c r="AB732" s="34"/>
      <c r="AC732" s="34"/>
      <c r="AD732" s="34"/>
      <c r="AE732" s="34"/>
      <c r="AR732" s="162" t="s">
        <v>142</v>
      </c>
      <c r="AT732" s="162" t="s">
        <v>312</v>
      </c>
      <c r="AU732" s="162" t="s">
        <v>82</v>
      </c>
      <c r="AY732" s="17" t="s">
        <v>122</v>
      </c>
      <c r="BE732" s="163">
        <f>IF(N732="základní",J732,0)</f>
        <v>0</v>
      </c>
      <c r="BF732" s="163">
        <f>IF(N732="snížená",J732,0)</f>
        <v>0</v>
      </c>
      <c r="BG732" s="163">
        <f>IF(N732="zákl. přenesená",J732,0)</f>
        <v>0</v>
      </c>
      <c r="BH732" s="163">
        <f>IF(N732="sníž. přenesená",J732,0)</f>
        <v>0</v>
      </c>
      <c r="BI732" s="163">
        <f>IF(N732="nulová",J732,0)</f>
        <v>0</v>
      </c>
      <c r="BJ732" s="17" t="s">
        <v>80</v>
      </c>
      <c r="BK732" s="163">
        <f>ROUND(I732*H732,2)</f>
        <v>0</v>
      </c>
      <c r="BL732" s="17" t="s">
        <v>121</v>
      </c>
      <c r="BM732" s="162" t="s">
        <v>858</v>
      </c>
    </row>
    <row r="733" spans="1:65" s="2" customFormat="1" ht="11.25">
      <c r="A733" s="34"/>
      <c r="B733" s="35"/>
      <c r="C733" s="36"/>
      <c r="D733" s="164" t="s">
        <v>123</v>
      </c>
      <c r="E733" s="36"/>
      <c r="F733" s="165" t="s">
        <v>516</v>
      </c>
      <c r="G733" s="36"/>
      <c r="H733" s="36"/>
      <c r="I733" s="166"/>
      <c r="J733" s="36"/>
      <c r="K733" s="36"/>
      <c r="L733" s="39"/>
      <c r="M733" s="167"/>
      <c r="N733" s="168"/>
      <c r="O733" s="64"/>
      <c r="P733" s="64"/>
      <c r="Q733" s="64"/>
      <c r="R733" s="64"/>
      <c r="S733" s="64"/>
      <c r="T733" s="65"/>
      <c r="U733" s="34"/>
      <c r="V733" s="34"/>
      <c r="W733" s="34"/>
      <c r="X733" s="34"/>
      <c r="Y733" s="34"/>
      <c r="Z733" s="34"/>
      <c r="AA733" s="34"/>
      <c r="AB733" s="34"/>
      <c r="AC733" s="34"/>
      <c r="AD733" s="34"/>
      <c r="AE733" s="34"/>
      <c r="AT733" s="17" t="s">
        <v>123</v>
      </c>
      <c r="AU733" s="17" t="s">
        <v>82</v>
      </c>
    </row>
    <row r="734" spans="1:65" s="11" customFormat="1" ht="11.25">
      <c r="B734" s="169"/>
      <c r="C734" s="170"/>
      <c r="D734" s="164" t="s">
        <v>132</v>
      </c>
      <c r="E734" s="171" t="s">
        <v>19</v>
      </c>
      <c r="F734" s="172" t="s">
        <v>859</v>
      </c>
      <c r="G734" s="170"/>
      <c r="H734" s="173">
        <v>4.8</v>
      </c>
      <c r="I734" s="174"/>
      <c r="J734" s="170"/>
      <c r="K734" s="170"/>
      <c r="L734" s="175"/>
      <c r="M734" s="176"/>
      <c r="N734" s="177"/>
      <c r="O734" s="177"/>
      <c r="P734" s="177"/>
      <c r="Q734" s="177"/>
      <c r="R734" s="177"/>
      <c r="S734" s="177"/>
      <c r="T734" s="178"/>
      <c r="AT734" s="179" t="s">
        <v>132</v>
      </c>
      <c r="AU734" s="179" t="s">
        <v>82</v>
      </c>
      <c r="AV734" s="11" t="s">
        <v>82</v>
      </c>
      <c r="AW734" s="11" t="s">
        <v>33</v>
      </c>
      <c r="AX734" s="11" t="s">
        <v>72</v>
      </c>
      <c r="AY734" s="179" t="s">
        <v>122</v>
      </c>
    </row>
    <row r="735" spans="1:65" s="13" customFormat="1" ht="11.25">
      <c r="B735" s="190"/>
      <c r="C735" s="191"/>
      <c r="D735" s="164" t="s">
        <v>132</v>
      </c>
      <c r="E735" s="192" t="s">
        <v>19</v>
      </c>
      <c r="F735" s="193" t="s">
        <v>138</v>
      </c>
      <c r="G735" s="191"/>
      <c r="H735" s="194">
        <v>4.8</v>
      </c>
      <c r="I735" s="195"/>
      <c r="J735" s="191"/>
      <c r="K735" s="191"/>
      <c r="L735" s="196"/>
      <c r="M735" s="197"/>
      <c r="N735" s="198"/>
      <c r="O735" s="198"/>
      <c r="P735" s="198"/>
      <c r="Q735" s="198"/>
      <c r="R735" s="198"/>
      <c r="S735" s="198"/>
      <c r="T735" s="199"/>
      <c r="AT735" s="200" t="s">
        <v>132</v>
      </c>
      <c r="AU735" s="200" t="s">
        <v>82</v>
      </c>
      <c r="AV735" s="13" t="s">
        <v>121</v>
      </c>
      <c r="AW735" s="13" t="s">
        <v>33</v>
      </c>
      <c r="AX735" s="13" t="s">
        <v>80</v>
      </c>
      <c r="AY735" s="200" t="s">
        <v>122</v>
      </c>
    </row>
    <row r="736" spans="1:65" s="2" customFormat="1" ht="21.75" customHeight="1">
      <c r="A736" s="34"/>
      <c r="B736" s="35"/>
      <c r="C736" s="201" t="s">
        <v>654</v>
      </c>
      <c r="D736" s="201" t="s">
        <v>312</v>
      </c>
      <c r="E736" s="202" t="s">
        <v>518</v>
      </c>
      <c r="F736" s="203" t="s">
        <v>519</v>
      </c>
      <c r="G736" s="204" t="s">
        <v>141</v>
      </c>
      <c r="H736" s="205">
        <v>4.8</v>
      </c>
      <c r="I736" s="206"/>
      <c r="J736" s="207">
        <f>ROUND(I736*H736,2)</f>
        <v>0</v>
      </c>
      <c r="K736" s="203" t="s">
        <v>120</v>
      </c>
      <c r="L736" s="208"/>
      <c r="M736" s="209" t="s">
        <v>19</v>
      </c>
      <c r="N736" s="210" t="s">
        <v>43</v>
      </c>
      <c r="O736" s="64"/>
      <c r="P736" s="160">
        <f>O736*H736</f>
        <v>0</v>
      </c>
      <c r="Q736" s="160">
        <v>0</v>
      </c>
      <c r="R736" s="160">
        <f>Q736*H736</f>
        <v>0</v>
      </c>
      <c r="S736" s="160">
        <v>0</v>
      </c>
      <c r="T736" s="161">
        <f>S736*H736</f>
        <v>0</v>
      </c>
      <c r="U736" s="34"/>
      <c r="V736" s="34"/>
      <c r="W736" s="34"/>
      <c r="X736" s="34"/>
      <c r="Y736" s="34"/>
      <c r="Z736" s="34"/>
      <c r="AA736" s="34"/>
      <c r="AB736" s="34"/>
      <c r="AC736" s="34"/>
      <c r="AD736" s="34"/>
      <c r="AE736" s="34"/>
      <c r="AR736" s="162" t="s">
        <v>142</v>
      </c>
      <c r="AT736" s="162" t="s">
        <v>312</v>
      </c>
      <c r="AU736" s="162" t="s">
        <v>82</v>
      </c>
      <c r="AY736" s="17" t="s">
        <v>122</v>
      </c>
      <c r="BE736" s="163">
        <f>IF(N736="základní",J736,0)</f>
        <v>0</v>
      </c>
      <c r="BF736" s="163">
        <f>IF(N736="snížená",J736,0)</f>
        <v>0</v>
      </c>
      <c r="BG736" s="163">
        <f>IF(N736="zákl. přenesená",J736,0)</f>
        <v>0</v>
      </c>
      <c r="BH736" s="163">
        <f>IF(N736="sníž. přenesená",J736,0)</f>
        <v>0</v>
      </c>
      <c r="BI736" s="163">
        <f>IF(N736="nulová",J736,0)</f>
        <v>0</v>
      </c>
      <c r="BJ736" s="17" t="s">
        <v>80</v>
      </c>
      <c r="BK736" s="163">
        <f>ROUND(I736*H736,2)</f>
        <v>0</v>
      </c>
      <c r="BL736" s="17" t="s">
        <v>121</v>
      </c>
      <c r="BM736" s="162" t="s">
        <v>860</v>
      </c>
    </row>
    <row r="737" spans="1:65" s="2" customFormat="1" ht="11.25">
      <c r="A737" s="34"/>
      <c r="B737" s="35"/>
      <c r="C737" s="36"/>
      <c r="D737" s="164" t="s">
        <v>123</v>
      </c>
      <c r="E737" s="36"/>
      <c r="F737" s="165" t="s">
        <v>519</v>
      </c>
      <c r="G737" s="36"/>
      <c r="H737" s="36"/>
      <c r="I737" s="166"/>
      <c r="J737" s="36"/>
      <c r="K737" s="36"/>
      <c r="L737" s="39"/>
      <c r="M737" s="167"/>
      <c r="N737" s="168"/>
      <c r="O737" s="64"/>
      <c r="P737" s="64"/>
      <c r="Q737" s="64"/>
      <c r="R737" s="64"/>
      <c r="S737" s="64"/>
      <c r="T737" s="65"/>
      <c r="U737" s="34"/>
      <c r="V737" s="34"/>
      <c r="W737" s="34"/>
      <c r="X737" s="34"/>
      <c r="Y737" s="34"/>
      <c r="Z737" s="34"/>
      <c r="AA737" s="34"/>
      <c r="AB737" s="34"/>
      <c r="AC737" s="34"/>
      <c r="AD737" s="34"/>
      <c r="AE737" s="34"/>
      <c r="AT737" s="17" t="s">
        <v>123</v>
      </c>
      <c r="AU737" s="17" t="s">
        <v>82</v>
      </c>
    </row>
    <row r="738" spans="1:65" s="11" customFormat="1" ht="11.25">
      <c r="B738" s="169"/>
      <c r="C738" s="170"/>
      <c r="D738" s="164" t="s">
        <v>132</v>
      </c>
      <c r="E738" s="171" t="s">
        <v>19</v>
      </c>
      <c r="F738" s="172" t="s">
        <v>859</v>
      </c>
      <c r="G738" s="170"/>
      <c r="H738" s="173">
        <v>4.8</v>
      </c>
      <c r="I738" s="174"/>
      <c r="J738" s="170"/>
      <c r="K738" s="170"/>
      <c r="L738" s="175"/>
      <c r="M738" s="176"/>
      <c r="N738" s="177"/>
      <c r="O738" s="177"/>
      <c r="P738" s="177"/>
      <c r="Q738" s="177"/>
      <c r="R738" s="177"/>
      <c r="S738" s="177"/>
      <c r="T738" s="178"/>
      <c r="AT738" s="179" t="s">
        <v>132</v>
      </c>
      <c r="AU738" s="179" t="s">
        <v>82</v>
      </c>
      <c r="AV738" s="11" t="s">
        <v>82</v>
      </c>
      <c r="AW738" s="11" t="s">
        <v>33</v>
      </c>
      <c r="AX738" s="11" t="s">
        <v>72</v>
      </c>
      <c r="AY738" s="179" t="s">
        <v>122</v>
      </c>
    </row>
    <row r="739" spans="1:65" s="13" customFormat="1" ht="11.25">
      <c r="B739" s="190"/>
      <c r="C739" s="191"/>
      <c r="D739" s="164" t="s">
        <v>132</v>
      </c>
      <c r="E739" s="192" t="s">
        <v>19</v>
      </c>
      <c r="F739" s="193" t="s">
        <v>138</v>
      </c>
      <c r="G739" s="191"/>
      <c r="H739" s="194">
        <v>4.8</v>
      </c>
      <c r="I739" s="195"/>
      <c r="J739" s="191"/>
      <c r="K739" s="191"/>
      <c r="L739" s="196"/>
      <c r="M739" s="197"/>
      <c r="N739" s="198"/>
      <c r="O739" s="198"/>
      <c r="P739" s="198"/>
      <c r="Q739" s="198"/>
      <c r="R739" s="198"/>
      <c r="S739" s="198"/>
      <c r="T739" s="199"/>
      <c r="AT739" s="200" t="s">
        <v>132</v>
      </c>
      <c r="AU739" s="200" t="s">
        <v>82</v>
      </c>
      <c r="AV739" s="13" t="s">
        <v>121</v>
      </c>
      <c r="AW739" s="13" t="s">
        <v>33</v>
      </c>
      <c r="AX739" s="13" t="s">
        <v>80</v>
      </c>
      <c r="AY739" s="200" t="s">
        <v>122</v>
      </c>
    </row>
    <row r="740" spans="1:65" s="2" customFormat="1" ht="24.2" customHeight="1">
      <c r="A740" s="34"/>
      <c r="B740" s="35"/>
      <c r="C740" s="201" t="s">
        <v>861</v>
      </c>
      <c r="D740" s="201" t="s">
        <v>312</v>
      </c>
      <c r="E740" s="202" t="s">
        <v>520</v>
      </c>
      <c r="F740" s="203" t="s">
        <v>521</v>
      </c>
      <c r="G740" s="204" t="s">
        <v>141</v>
      </c>
      <c r="H740" s="205">
        <v>4</v>
      </c>
      <c r="I740" s="206"/>
      <c r="J740" s="207">
        <f>ROUND(I740*H740,2)</f>
        <v>0</v>
      </c>
      <c r="K740" s="203" t="s">
        <v>120</v>
      </c>
      <c r="L740" s="208"/>
      <c r="M740" s="209" t="s">
        <v>19</v>
      </c>
      <c r="N740" s="210" t="s">
        <v>43</v>
      </c>
      <c r="O740" s="64"/>
      <c r="P740" s="160">
        <f>O740*H740</f>
        <v>0</v>
      </c>
      <c r="Q740" s="160">
        <v>0</v>
      </c>
      <c r="R740" s="160">
        <f>Q740*H740</f>
        <v>0</v>
      </c>
      <c r="S740" s="160">
        <v>0</v>
      </c>
      <c r="T740" s="161">
        <f>S740*H740</f>
        <v>0</v>
      </c>
      <c r="U740" s="34"/>
      <c r="V740" s="34"/>
      <c r="W740" s="34"/>
      <c r="X740" s="34"/>
      <c r="Y740" s="34"/>
      <c r="Z740" s="34"/>
      <c r="AA740" s="34"/>
      <c r="AB740" s="34"/>
      <c r="AC740" s="34"/>
      <c r="AD740" s="34"/>
      <c r="AE740" s="34"/>
      <c r="AR740" s="162" t="s">
        <v>142</v>
      </c>
      <c r="AT740" s="162" t="s">
        <v>312</v>
      </c>
      <c r="AU740" s="162" t="s">
        <v>82</v>
      </c>
      <c r="AY740" s="17" t="s">
        <v>122</v>
      </c>
      <c r="BE740" s="163">
        <f>IF(N740="základní",J740,0)</f>
        <v>0</v>
      </c>
      <c r="BF740" s="163">
        <f>IF(N740="snížená",J740,0)</f>
        <v>0</v>
      </c>
      <c r="BG740" s="163">
        <f>IF(N740="zákl. přenesená",J740,0)</f>
        <v>0</v>
      </c>
      <c r="BH740" s="163">
        <f>IF(N740="sníž. přenesená",J740,0)</f>
        <v>0</v>
      </c>
      <c r="BI740" s="163">
        <f>IF(N740="nulová",J740,0)</f>
        <v>0</v>
      </c>
      <c r="BJ740" s="17" t="s">
        <v>80</v>
      </c>
      <c r="BK740" s="163">
        <f>ROUND(I740*H740,2)</f>
        <v>0</v>
      </c>
      <c r="BL740" s="17" t="s">
        <v>121</v>
      </c>
      <c r="BM740" s="162" t="s">
        <v>862</v>
      </c>
    </row>
    <row r="741" spans="1:65" s="2" customFormat="1" ht="11.25">
      <c r="A741" s="34"/>
      <c r="B741" s="35"/>
      <c r="C741" s="36"/>
      <c r="D741" s="164" t="s">
        <v>123</v>
      </c>
      <c r="E741" s="36"/>
      <c r="F741" s="165" t="s">
        <v>521</v>
      </c>
      <c r="G741" s="36"/>
      <c r="H741" s="36"/>
      <c r="I741" s="166"/>
      <c r="J741" s="36"/>
      <c r="K741" s="36"/>
      <c r="L741" s="39"/>
      <c r="M741" s="167"/>
      <c r="N741" s="168"/>
      <c r="O741" s="64"/>
      <c r="P741" s="64"/>
      <c r="Q741" s="64"/>
      <c r="R741" s="64"/>
      <c r="S741" s="64"/>
      <c r="T741" s="65"/>
      <c r="U741" s="34"/>
      <c r="V741" s="34"/>
      <c r="W741" s="34"/>
      <c r="X741" s="34"/>
      <c r="Y741" s="34"/>
      <c r="Z741" s="34"/>
      <c r="AA741" s="34"/>
      <c r="AB741" s="34"/>
      <c r="AC741" s="34"/>
      <c r="AD741" s="34"/>
      <c r="AE741" s="34"/>
      <c r="AT741" s="17" t="s">
        <v>123</v>
      </c>
      <c r="AU741" s="17" t="s">
        <v>82</v>
      </c>
    </row>
    <row r="742" spans="1:65" s="11" customFormat="1" ht="11.25">
      <c r="B742" s="169"/>
      <c r="C742" s="170"/>
      <c r="D742" s="164" t="s">
        <v>132</v>
      </c>
      <c r="E742" s="171" t="s">
        <v>19</v>
      </c>
      <c r="F742" s="172" t="s">
        <v>863</v>
      </c>
      <c r="G742" s="170"/>
      <c r="H742" s="173">
        <v>4</v>
      </c>
      <c r="I742" s="174"/>
      <c r="J742" s="170"/>
      <c r="K742" s="170"/>
      <c r="L742" s="175"/>
      <c r="M742" s="176"/>
      <c r="N742" s="177"/>
      <c r="O742" s="177"/>
      <c r="P742" s="177"/>
      <c r="Q742" s="177"/>
      <c r="R742" s="177"/>
      <c r="S742" s="177"/>
      <c r="T742" s="178"/>
      <c r="AT742" s="179" t="s">
        <v>132</v>
      </c>
      <c r="AU742" s="179" t="s">
        <v>82</v>
      </c>
      <c r="AV742" s="11" t="s">
        <v>82</v>
      </c>
      <c r="AW742" s="11" t="s">
        <v>33</v>
      </c>
      <c r="AX742" s="11" t="s">
        <v>72</v>
      </c>
      <c r="AY742" s="179" t="s">
        <v>122</v>
      </c>
    </row>
    <row r="743" spans="1:65" s="13" customFormat="1" ht="11.25">
      <c r="B743" s="190"/>
      <c r="C743" s="191"/>
      <c r="D743" s="164" t="s">
        <v>132</v>
      </c>
      <c r="E743" s="192" t="s">
        <v>19</v>
      </c>
      <c r="F743" s="193" t="s">
        <v>138</v>
      </c>
      <c r="G743" s="191"/>
      <c r="H743" s="194">
        <v>4</v>
      </c>
      <c r="I743" s="195"/>
      <c r="J743" s="191"/>
      <c r="K743" s="191"/>
      <c r="L743" s="196"/>
      <c r="M743" s="197"/>
      <c r="N743" s="198"/>
      <c r="O743" s="198"/>
      <c r="P743" s="198"/>
      <c r="Q743" s="198"/>
      <c r="R743" s="198"/>
      <c r="S743" s="198"/>
      <c r="T743" s="199"/>
      <c r="AT743" s="200" t="s">
        <v>132</v>
      </c>
      <c r="AU743" s="200" t="s">
        <v>82</v>
      </c>
      <c r="AV743" s="13" t="s">
        <v>121</v>
      </c>
      <c r="AW743" s="13" t="s">
        <v>33</v>
      </c>
      <c r="AX743" s="13" t="s">
        <v>80</v>
      </c>
      <c r="AY743" s="200" t="s">
        <v>122</v>
      </c>
    </row>
    <row r="744" spans="1:65" s="2" customFormat="1" ht="55.5" customHeight="1">
      <c r="A744" s="34"/>
      <c r="B744" s="35"/>
      <c r="C744" s="151" t="s">
        <v>656</v>
      </c>
      <c r="D744" s="151" t="s">
        <v>116</v>
      </c>
      <c r="E744" s="152" t="s">
        <v>151</v>
      </c>
      <c r="F744" s="153" t="s">
        <v>152</v>
      </c>
      <c r="G744" s="154" t="s">
        <v>141</v>
      </c>
      <c r="H744" s="155">
        <v>13.6</v>
      </c>
      <c r="I744" s="156"/>
      <c r="J744" s="157">
        <f>ROUND(I744*H744,2)</f>
        <v>0</v>
      </c>
      <c r="K744" s="153" t="s">
        <v>120</v>
      </c>
      <c r="L744" s="39"/>
      <c r="M744" s="158" t="s">
        <v>19</v>
      </c>
      <c r="N744" s="159" t="s">
        <v>43</v>
      </c>
      <c r="O744" s="64"/>
      <c r="P744" s="160">
        <f>O744*H744</f>
        <v>0</v>
      </c>
      <c r="Q744" s="160">
        <v>0</v>
      </c>
      <c r="R744" s="160">
        <f>Q744*H744</f>
        <v>0</v>
      </c>
      <c r="S744" s="160">
        <v>0</v>
      </c>
      <c r="T744" s="161">
        <f>S744*H744</f>
        <v>0</v>
      </c>
      <c r="U744" s="34"/>
      <c r="V744" s="34"/>
      <c r="W744" s="34"/>
      <c r="X744" s="34"/>
      <c r="Y744" s="34"/>
      <c r="Z744" s="34"/>
      <c r="AA744" s="34"/>
      <c r="AB744" s="34"/>
      <c r="AC744" s="34"/>
      <c r="AD744" s="34"/>
      <c r="AE744" s="34"/>
      <c r="AR744" s="162" t="s">
        <v>121</v>
      </c>
      <c r="AT744" s="162" t="s">
        <v>116</v>
      </c>
      <c r="AU744" s="162" t="s">
        <v>82</v>
      </c>
      <c r="AY744" s="17" t="s">
        <v>122</v>
      </c>
      <c r="BE744" s="163">
        <f>IF(N744="základní",J744,0)</f>
        <v>0</v>
      </c>
      <c r="BF744" s="163">
        <f>IF(N744="snížená",J744,0)</f>
        <v>0</v>
      </c>
      <c r="BG744" s="163">
        <f>IF(N744="zákl. přenesená",J744,0)</f>
        <v>0</v>
      </c>
      <c r="BH744" s="163">
        <f>IF(N744="sníž. přenesená",J744,0)</f>
        <v>0</v>
      </c>
      <c r="BI744" s="163">
        <f>IF(N744="nulová",J744,0)</f>
        <v>0</v>
      </c>
      <c r="BJ744" s="17" t="s">
        <v>80</v>
      </c>
      <c r="BK744" s="163">
        <f>ROUND(I744*H744,2)</f>
        <v>0</v>
      </c>
      <c r="BL744" s="17" t="s">
        <v>121</v>
      </c>
      <c r="BM744" s="162" t="s">
        <v>864</v>
      </c>
    </row>
    <row r="745" spans="1:65" s="2" customFormat="1" ht="29.25">
      <c r="A745" s="34"/>
      <c r="B745" s="35"/>
      <c r="C745" s="36"/>
      <c r="D745" s="164" t="s">
        <v>123</v>
      </c>
      <c r="E745" s="36"/>
      <c r="F745" s="165" t="s">
        <v>152</v>
      </c>
      <c r="G745" s="36"/>
      <c r="H745" s="36"/>
      <c r="I745" s="166"/>
      <c r="J745" s="36"/>
      <c r="K745" s="36"/>
      <c r="L745" s="39"/>
      <c r="M745" s="167"/>
      <c r="N745" s="168"/>
      <c r="O745" s="64"/>
      <c r="P745" s="64"/>
      <c r="Q745" s="64"/>
      <c r="R745" s="64"/>
      <c r="S745" s="64"/>
      <c r="T745" s="65"/>
      <c r="U745" s="34"/>
      <c r="V745" s="34"/>
      <c r="W745" s="34"/>
      <c r="X745" s="34"/>
      <c r="Y745" s="34"/>
      <c r="Z745" s="34"/>
      <c r="AA745" s="34"/>
      <c r="AB745" s="34"/>
      <c r="AC745" s="34"/>
      <c r="AD745" s="34"/>
      <c r="AE745" s="34"/>
      <c r="AT745" s="17" t="s">
        <v>123</v>
      </c>
      <c r="AU745" s="17" t="s">
        <v>82</v>
      </c>
    </row>
    <row r="746" spans="1:65" s="11" customFormat="1" ht="11.25">
      <c r="B746" s="169"/>
      <c r="C746" s="170"/>
      <c r="D746" s="164" t="s">
        <v>132</v>
      </c>
      <c r="E746" s="171" t="s">
        <v>19</v>
      </c>
      <c r="F746" s="172" t="s">
        <v>865</v>
      </c>
      <c r="G746" s="170"/>
      <c r="H746" s="173">
        <v>13.6</v>
      </c>
      <c r="I746" s="174"/>
      <c r="J746" s="170"/>
      <c r="K746" s="170"/>
      <c r="L746" s="175"/>
      <c r="M746" s="176"/>
      <c r="N746" s="177"/>
      <c r="O746" s="177"/>
      <c r="P746" s="177"/>
      <c r="Q746" s="177"/>
      <c r="R746" s="177"/>
      <c r="S746" s="177"/>
      <c r="T746" s="178"/>
      <c r="AT746" s="179" t="s">
        <v>132</v>
      </c>
      <c r="AU746" s="179" t="s">
        <v>82</v>
      </c>
      <c r="AV746" s="11" t="s">
        <v>82</v>
      </c>
      <c r="AW746" s="11" t="s">
        <v>33</v>
      </c>
      <c r="AX746" s="11" t="s">
        <v>72</v>
      </c>
      <c r="AY746" s="179" t="s">
        <v>122</v>
      </c>
    </row>
    <row r="747" spans="1:65" s="13" customFormat="1" ht="11.25">
      <c r="B747" s="190"/>
      <c r="C747" s="191"/>
      <c r="D747" s="164" t="s">
        <v>132</v>
      </c>
      <c r="E747" s="192" t="s">
        <v>19</v>
      </c>
      <c r="F747" s="193" t="s">
        <v>138</v>
      </c>
      <c r="G747" s="191"/>
      <c r="H747" s="194">
        <v>13.6</v>
      </c>
      <c r="I747" s="195"/>
      <c r="J747" s="191"/>
      <c r="K747" s="191"/>
      <c r="L747" s="196"/>
      <c r="M747" s="197"/>
      <c r="N747" s="198"/>
      <c r="O747" s="198"/>
      <c r="P747" s="198"/>
      <c r="Q747" s="198"/>
      <c r="R747" s="198"/>
      <c r="S747" s="198"/>
      <c r="T747" s="199"/>
      <c r="AT747" s="200" t="s">
        <v>132</v>
      </c>
      <c r="AU747" s="200" t="s">
        <v>82</v>
      </c>
      <c r="AV747" s="13" t="s">
        <v>121</v>
      </c>
      <c r="AW747" s="13" t="s">
        <v>33</v>
      </c>
      <c r="AX747" s="13" t="s">
        <v>80</v>
      </c>
      <c r="AY747" s="200" t="s">
        <v>122</v>
      </c>
    </row>
    <row r="748" spans="1:65" s="2" customFormat="1" ht="24.2" customHeight="1">
      <c r="A748" s="34"/>
      <c r="B748" s="35"/>
      <c r="C748" s="151" t="s">
        <v>866</v>
      </c>
      <c r="D748" s="151" t="s">
        <v>116</v>
      </c>
      <c r="E748" s="152" t="s">
        <v>526</v>
      </c>
      <c r="F748" s="153" t="s">
        <v>527</v>
      </c>
      <c r="G748" s="154" t="s">
        <v>175</v>
      </c>
      <c r="H748" s="155">
        <v>32</v>
      </c>
      <c r="I748" s="156"/>
      <c r="J748" s="157">
        <f>ROUND(I748*H748,2)</f>
        <v>0</v>
      </c>
      <c r="K748" s="153" t="s">
        <v>19</v>
      </c>
      <c r="L748" s="39"/>
      <c r="M748" s="158" t="s">
        <v>19</v>
      </c>
      <c r="N748" s="159" t="s">
        <v>43</v>
      </c>
      <c r="O748" s="64"/>
      <c r="P748" s="160">
        <f>O748*H748</f>
        <v>0</v>
      </c>
      <c r="Q748" s="160">
        <v>0</v>
      </c>
      <c r="R748" s="160">
        <f>Q748*H748</f>
        <v>0</v>
      </c>
      <c r="S748" s="160">
        <v>0</v>
      </c>
      <c r="T748" s="161">
        <f>S748*H748</f>
        <v>0</v>
      </c>
      <c r="U748" s="34"/>
      <c r="V748" s="34"/>
      <c r="W748" s="34"/>
      <c r="X748" s="34"/>
      <c r="Y748" s="34"/>
      <c r="Z748" s="34"/>
      <c r="AA748" s="34"/>
      <c r="AB748" s="34"/>
      <c r="AC748" s="34"/>
      <c r="AD748" s="34"/>
      <c r="AE748" s="34"/>
      <c r="AR748" s="162" t="s">
        <v>121</v>
      </c>
      <c r="AT748" s="162" t="s">
        <v>116</v>
      </c>
      <c r="AU748" s="162" t="s">
        <v>82</v>
      </c>
      <c r="AY748" s="17" t="s">
        <v>122</v>
      </c>
      <c r="BE748" s="163">
        <f>IF(N748="základní",J748,0)</f>
        <v>0</v>
      </c>
      <c r="BF748" s="163">
        <f>IF(N748="snížená",J748,0)</f>
        <v>0</v>
      </c>
      <c r="BG748" s="163">
        <f>IF(N748="zákl. přenesená",J748,0)</f>
        <v>0</v>
      </c>
      <c r="BH748" s="163">
        <f>IF(N748="sníž. přenesená",J748,0)</f>
        <v>0</v>
      </c>
      <c r="BI748" s="163">
        <f>IF(N748="nulová",J748,0)</f>
        <v>0</v>
      </c>
      <c r="BJ748" s="17" t="s">
        <v>80</v>
      </c>
      <c r="BK748" s="163">
        <f>ROUND(I748*H748,2)</f>
        <v>0</v>
      </c>
      <c r="BL748" s="17" t="s">
        <v>121</v>
      </c>
      <c r="BM748" s="162" t="s">
        <v>867</v>
      </c>
    </row>
    <row r="749" spans="1:65" s="2" customFormat="1" ht="19.5">
      <c r="A749" s="34"/>
      <c r="B749" s="35"/>
      <c r="C749" s="36"/>
      <c r="D749" s="164" t="s">
        <v>123</v>
      </c>
      <c r="E749" s="36"/>
      <c r="F749" s="165" t="s">
        <v>527</v>
      </c>
      <c r="G749" s="36"/>
      <c r="H749" s="36"/>
      <c r="I749" s="166"/>
      <c r="J749" s="36"/>
      <c r="K749" s="36"/>
      <c r="L749" s="39"/>
      <c r="M749" s="167"/>
      <c r="N749" s="168"/>
      <c r="O749" s="64"/>
      <c r="P749" s="64"/>
      <c r="Q749" s="64"/>
      <c r="R749" s="64"/>
      <c r="S749" s="64"/>
      <c r="T749" s="65"/>
      <c r="U749" s="34"/>
      <c r="V749" s="34"/>
      <c r="W749" s="34"/>
      <c r="X749" s="34"/>
      <c r="Y749" s="34"/>
      <c r="Z749" s="34"/>
      <c r="AA749" s="34"/>
      <c r="AB749" s="34"/>
      <c r="AC749" s="34"/>
      <c r="AD749" s="34"/>
      <c r="AE749" s="34"/>
      <c r="AT749" s="17" t="s">
        <v>123</v>
      </c>
      <c r="AU749" s="17" t="s">
        <v>82</v>
      </c>
    </row>
    <row r="750" spans="1:65" s="11" customFormat="1" ht="11.25">
      <c r="B750" s="169"/>
      <c r="C750" s="170"/>
      <c r="D750" s="164" t="s">
        <v>132</v>
      </c>
      <c r="E750" s="171" t="s">
        <v>19</v>
      </c>
      <c r="F750" s="172" t="s">
        <v>868</v>
      </c>
      <c r="G750" s="170"/>
      <c r="H750" s="173">
        <v>32</v>
      </c>
      <c r="I750" s="174"/>
      <c r="J750" s="170"/>
      <c r="K750" s="170"/>
      <c r="L750" s="175"/>
      <c r="M750" s="176"/>
      <c r="N750" s="177"/>
      <c r="O750" s="177"/>
      <c r="P750" s="177"/>
      <c r="Q750" s="177"/>
      <c r="R750" s="177"/>
      <c r="S750" s="177"/>
      <c r="T750" s="178"/>
      <c r="AT750" s="179" t="s">
        <v>132</v>
      </c>
      <c r="AU750" s="179" t="s">
        <v>82</v>
      </c>
      <c r="AV750" s="11" t="s">
        <v>82</v>
      </c>
      <c r="AW750" s="11" t="s">
        <v>33</v>
      </c>
      <c r="AX750" s="11" t="s">
        <v>72</v>
      </c>
      <c r="AY750" s="179" t="s">
        <v>122</v>
      </c>
    </row>
    <row r="751" spans="1:65" s="13" customFormat="1" ht="11.25">
      <c r="B751" s="190"/>
      <c r="C751" s="191"/>
      <c r="D751" s="164" t="s">
        <v>132</v>
      </c>
      <c r="E751" s="192" t="s">
        <v>19</v>
      </c>
      <c r="F751" s="193" t="s">
        <v>138</v>
      </c>
      <c r="G751" s="191"/>
      <c r="H751" s="194">
        <v>32</v>
      </c>
      <c r="I751" s="195"/>
      <c r="J751" s="191"/>
      <c r="K751" s="191"/>
      <c r="L751" s="196"/>
      <c r="M751" s="197"/>
      <c r="N751" s="198"/>
      <c r="O751" s="198"/>
      <c r="P751" s="198"/>
      <c r="Q751" s="198"/>
      <c r="R751" s="198"/>
      <c r="S751" s="198"/>
      <c r="T751" s="199"/>
      <c r="AT751" s="200" t="s">
        <v>132</v>
      </c>
      <c r="AU751" s="200" t="s">
        <v>82</v>
      </c>
      <c r="AV751" s="13" t="s">
        <v>121</v>
      </c>
      <c r="AW751" s="13" t="s">
        <v>33</v>
      </c>
      <c r="AX751" s="13" t="s">
        <v>80</v>
      </c>
      <c r="AY751" s="200" t="s">
        <v>122</v>
      </c>
    </row>
    <row r="752" spans="1:65" s="2" customFormat="1" ht="24.2" customHeight="1">
      <c r="A752" s="34"/>
      <c r="B752" s="35"/>
      <c r="C752" s="151" t="s">
        <v>659</v>
      </c>
      <c r="D752" s="151" t="s">
        <v>116</v>
      </c>
      <c r="E752" s="152" t="s">
        <v>529</v>
      </c>
      <c r="F752" s="153" t="s">
        <v>530</v>
      </c>
      <c r="G752" s="154" t="s">
        <v>175</v>
      </c>
      <c r="H752" s="155">
        <v>32</v>
      </c>
      <c r="I752" s="156"/>
      <c r="J752" s="157">
        <f>ROUND(I752*H752,2)</f>
        <v>0</v>
      </c>
      <c r="K752" s="153" t="s">
        <v>19</v>
      </c>
      <c r="L752" s="39"/>
      <c r="M752" s="158" t="s">
        <v>19</v>
      </c>
      <c r="N752" s="159" t="s">
        <v>43</v>
      </c>
      <c r="O752" s="64"/>
      <c r="P752" s="160">
        <f>O752*H752</f>
        <v>0</v>
      </c>
      <c r="Q752" s="160">
        <v>0</v>
      </c>
      <c r="R752" s="160">
        <f>Q752*H752</f>
        <v>0</v>
      </c>
      <c r="S752" s="160">
        <v>0</v>
      </c>
      <c r="T752" s="161">
        <f>S752*H752</f>
        <v>0</v>
      </c>
      <c r="U752" s="34"/>
      <c r="V752" s="34"/>
      <c r="W752" s="34"/>
      <c r="X752" s="34"/>
      <c r="Y752" s="34"/>
      <c r="Z752" s="34"/>
      <c r="AA752" s="34"/>
      <c r="AB752" s="34"/>
      <c r="AC752" s="34"/>
      <c r="AD752" s="34"/>
      <c r="AE752" s="34"/>
      <c r="AR752" s="162" t="s">
        <v>121</v>
      </c>
      <c r="AT752" s="162" t="s">
        <v>116</v>
      </c>
      <c r="AU752" s="162" t="s">
        <v>82</v>
      </c>
      <c r="AY752" s="17" t="s">
        <v>122</v>
      </c>
      <c r="BE752" s="163">
        <f>IF(N752="základní",J752,0)</f>
        <v>0</v>
      </c>
      <c r="BF752" s="163">
        <f>IF(N752="snížená",J752,0)</f>
        <v>0</v>
      </c>
      <c r="BG752" s="163">
        <f>IF(N752="zákl. přenesená",J752,0)</f>
        <v>0</v>
      </c>
      <c r="BH752" s="163">
        <f>IF(N752="sníž. přenesená",J752,0)</f>
        <v>0</v>
      </c>
      <c r="BI752" s="163">
        <f>IF(N752="nulová",J752,0)</f>
        <v>0</v>
      </c>
      <c r="BJ752" s="17" t="s">
        <v>80</v>
      </c>
      <c r="BK752" s="163">
        <f>ROUND(I752*H752,2)</f>
        <v>0</v>
      </c>
      <c r="BL752" s="17" t="s">
        <v>121</v>
      </c>
      <c r="BM752" s="162" t="s">
        <v>869</v>
      </c>
    </row>
    <row r="753" spans="1:65" s="2" customFormat="1" ht="19.5">
      <c r="A753" s="34"/>
      <c r="B753" s="35"/>
      <c r="C753" s="36"/>
      <c r="D753" s="164" t="s">
        <v>123</v>
      </c>
      <c r="E753" s="36"/>
      <c r="F753" s="165" t="s">
        <v>530</v>
      </c>
      <c r="G753" s="36"/>
      <c r="H753" s="36"/>
      <c r="I753" s="166"/>
      <c r="J753" s="36"/>
      <c r="K753" s="36"/>
      <c r="L753" s="39"/>
      <c r="M753" s="167"/>
      <c r="N753" s="168"/>
      <c r="O753" s="64"/>
      <c r="P753" s="64"/>
      <c r="Q753" s="64"/>
      <c r="R753" s="64"/>
      <c r="S753" s="64"/>
      <c r="T753" s="65"/>
      <c r="U753" s="34"/>
      <c r="V753" s="34"/>
      <c r="W753" s="34"/>
      <c r="X753" s="34"/>
      <c r="Y753" s="34"/>
      <c r="Z753" s="34"/>
      <c r="AA753" s="34"/>
      <c r="AB753" s="34"/>
      <c r="AC753" s="34"/>
      <c r="AD753" s="34"/>
      <c r="AE753" s="34"/>
      <c r="AT753" s="17" t="s">
        <v>123</v>
      </c>
      <c r="AU753" s="17" t="s">
        <v>82</v>
      </c>
    </row>
    <row r="754" spans="1:65" s="11" customFormat="1" ht="11.25">
      <c r="B754" s="169"/>
      <c r="C754" s="170"/>
      <c r="D754" s="164" t="s">
        <v>132</v>
      </c>
      <c r="E754" s="171" t="s">
        <v>19</v>
      </c>
      <c r="F754" s="172" t="s">
        <v>868</v>
      </c>
      <c r="G754" s="170"/>
      <c r="H754" s="173">
        <v>32</v>
      </c>
      <c r="I754" s="174"/>
      <c r="J754" s="170"/>
      <c r="K754" s="170"/>
      <c r="L754" s="175"/>
      <c r="M754" s="176"/>
      <c r="N754" s="177"/>
      <c r="O754" s="177"/>
      <c r="P754" s="177"/>
      <c r="Q754" s="177"/>
      <c r="R754" s="177"/>
      <c r="S754" s="177"/>
      <c r="T754" s="178"/>
      <c r="AT754" s="179" t="s">
        <v>132</v>
      </c>
      <c r="AU754" s="179" t="s">
        <v>82</v>
      </c>
      <c r="AV754" s="11" t="s">
        <v>82</v>
      </c>
      <c r="AW754" s="11" t="s">
        <v>33</v>
      </c>
      <c r="AX754" s="11" t="s">
        <v>72</v>
      </c>
      <c r="AY754" s="179" t="s">
        <v>122</v>
      </c>
    </row>
    <row r="755" spans="1:65" s="13" customFormat="1" ht="11.25">
      <c r="B755" s="190"/>
      <c r="C755" s="191"/>
      <c r="D755" s="164" t="s">
        <v>132</v>
      </c>
      <c r="E755" s="192" t="s">
        <v>19</v>
      </c>
      <c r="F755" s="193" t="s">
        <v>138</v>
      </c>
      <c r="G755" s="191"/>
      <c r="H755" s="194">
        <v>32</v>
      </c>
      <c r="I755" s="195"/>
      <c r="J755" s="191"/>
      <c r="K755" s="191"/>
      <c r="L755" s="196"/>
      <c r="M755" s="197"/>
      <c r="N755" s="198"/>
      <c r="O755" s="198"/>
      <c r="P755" s="198"/>
      <c r="Q755" s="198"/>
      <c r="R755" s="198"/>
      <c r="S755" s="198"/>
      <c r="T755" s="199"/>
      <c r="AT755" s="200" t="s">
        <v>132</v>
      </c>
      <c r="AU755" s="200" t="s">
        <v>82</v>
      </c>
      <c r="AV755" s="13" t="s">
        <v>121</v>
      </c>
      <c r="AW755" s="13" t="s">
        <v>33</v>
      </c>
      <c r="AX755" s="13" t="s">
        <v>80</v>
      </c>
      <c r="AY755" s="200" t="s">
        <v>122</v>
      </c>
    </row>
    <row r="756" spans="1:65" s="14" customFormat="1" ht="22.9" customHeight="1">
      <c r="B756" s="211"/>
      <c r="C756" s="212"/>
      <c r="D756" s="213" t="s">
        <v>71</v>
      </c>
      <c r="E756" s="235" t="s">
        <v>870</v>
      </c>
      <c r="F756" s="235" t="s">
        <v>871</v>
      </c>
      <c r="G756" s="212"/>
      <c r="H756" s="212"/>
      <c r="I756" s="215"/>
      <c r="J756" s="236">
        <f>BK756</f>
        <v>0</v>
      </c>
      <c r="K756" s="212"/>
      <c r="L756" s="217"/>
      <c r="M756" s="218"/>
      <c r="N756" s="219"/>
      <c r="O756" s="219"/>
      <c r="P756" s="220">
        <f>SUM(P757:P816)</f>
        <v>0</v>
      </c>
      <c r="Q756" s="219"/>
      <c r="R756" s="220">
        <f>SUM(R757:R816)</f>
        <v>0</v>
      </c>
      <c r="S756" s="219"/>
      <c r="T756" s="221">
        <f>SUM(T757:T816)</f>
        <v>0</v>
      </c>
      <c r="AR756" s="222" t="s">
        <v>80</v>
      </c>
      <c r="AT756" s="223" t="s">
        <v>71</v>
      </c>
      <c r="AU756" s="223" t="s">
        <v>80</v>
      </c>
      <c r="AY756" s="222" t="s">
        <v>122</v>
      </c>
      <c r="BK756" s="224">
        <f>SUM(BK757:BK816)</f>
        <v>0</v>
      </c>
    </row>
    <row r="757" spans="1:65" s="2" customFormat="1" ht="24.2" customHeight="1">
      <c r="A757" s="34"/>
      <c r="B757" s="35"/>
      <c r="C757" s="151" t="s">
        <v>872</v>
      </c>
      <c r="D757" s="151" t="s">
        <v>116</v>
      </c>
      <c r="E757" s="152" t="s">
        <v>533</v>
      </c>
      <c r="F757" s="153" t="s">
        <v>534</v>
      </c>
      <c r="G757" s="154" t="s">
        <v>220</v>
      </c>
      <c r="H757" s="155">
        <v>3</v>
      </c>
      <c r="I757" s="156"/>
      <c r="J757" s="157">
        <f>ROUND(I757*H757,2)</f>
        <v>0</v>
      </c>
      <c r="K757" s="153" t="s">
        <v>120</v>
      </c>
      <c r="L757" s="39"/>
      <c r="M757" s="158" t="s">
        <v>19</v>
      </c>
      <c r="N757" s="159" t="s">
        <v>43</v>
      </c>
      <c r="O757" s="64"/>
      <c r="P757" s="160">
        <f>O757*H757</f>
        <v>0</v>
      </c>
      <c r="Q757" s="160">
        <v>0</v>
      </c>
      <c r="R757" s="160">
        <f>Q757*H757</f>
        <v>0</v>
      </c>
      <c r="S757" s="160">
        <v>0</v>
      </c>
      <c r="T757" s="161">
        <f>S757*H757</f>
        <v>0</v>
      </c>
      <c r="U757" s="34"/>
      <c r="V757" s="34"/>
      <c r="W757" s="34"/>
      <c r="X757" s="34"/>
      <c r="Y757" s="34"/>
      <c r="Z757" s="34"/>
      <c r="AA757" s="34"/>
      <c r="AB757" s="34"/>
      <c r="AC757" s="34"/>
      <c r="AD757" s="34"/>
      <c r="AE757" s="34"/>
      <c r="AR757" s="162" t="s">
        <v>121</v>
      </c>
      <c r="AT757" s="162" t="s">
        <v>116</v>
      </c>
      <c r="AU757" s="162" t="s">
        <v>82</v>
      </c>
      <c r="AY757" s="17" t="s">
        <v>122</v>
      </c>
      <c r="BE757" s="163">
        <f>IF(N757="základní",J757,0)</f>
        <v>0</v>
      </c>
      <c r="BF757" s="163">
        <f>IF(N757="snížená",J757,0)</f>
        <v>0</v>
      </c>
      <c r="BG757" s="163">
        <f>IF(N757="zákl. přenesená",J757,0)</f>
        <v>0</v>
      </c>
      <c r="BH757" s="163">
        <f>IF(N757="sníž. přenesená",J757,0)</f>
        <v>0</v>
      </c>
      <c r="BI757" s="163">
        <f>IF(N757="nulová",J757,0)</f>
        <v>0</v>
      </c>
      <c r="BJ757" s="17" t="s">
        <v>80</v>
      </c>
      <c r="BK757" s="163">
        <f>ROUND(I757*H757,2)</f>
        <v>0</v>
      </c>
      <c r="BL757" s="17" t="s">
        <v>121</v>
      </c>
      <c r="BM757" s="162" t="s">
        <v>873</v>
      </c>
    </row>
    <row r="758" spans="1:65" s="2" customFormat="1" ht="19.5">
      <c r="A758" s="34"/>
      <c r="B758" s="35"/>
      <c r="C758" s="36"/>
      <c r="D758" s="164" t="s">
        <v>123</v>
      </c>
      <c r="E758" s="36"/>
      <c r="F758" s="165" t="s">
        <v>534</v>
      </c>
      <c r="G758" s="36"/>
      <c r="H758" s="36"/>
      <c r="I758" s="166"/>
      <c r="J758" s="36"/>
      <c r="K758" s="36"/>
      <c r="L758" s="39"/>
      <c r="M758" s="167"/>
      <c r="N758" s="168"/>
      <c r="O758" s="64"/>
      <c r="P758" s="64"/>
      <c r="Q758" s="64"/>
      <c r="R758" s="64"/>
      <c r="S758" s="64"/>
      <c r="T758" s="65"/>
      <c r="U758" s="34"/>
      <c r="V758" s="34"/>
      <c r="W758" s="34"/>
      <c r="X758" s="34"/>
      <c r="Y758" s="34"/>
      <c r="Z758" s="34"/>
      <c r="AA758" s="34"/>
      <c r="AB758" s="34"/>
      <c r="AC758" s="34"/>
      <c r="AD758" s="34"/>
      <c r="AE758" s="34"/>
      <c r="AT758" s="17" t="s">
        <v>123</v>
      </c>
      <c r="AU758" s="17" t="s">
        <v>82</v>
      </c>
    </row>
    <row r="759" spans="1:65" s="11" customFormat="1" ht="11.25">
      <c r="B759" s="169"/>
      <c r="C759" s="170"/>
      <c r="D759" s="164" t="s">
        <v>132</v>
      </c>
      <c r="E759" s="171" t="s">
        <v>19</v>
      </c>
      <c r="F759" s="172" t="s">
        <v>874</v>
      </c>
      <c r="G759" s="170"/>
      <c r="H759" s="173">
        <v>3</v>
      </c>
      <c r="I759" s="174"/>
      <c r="J759" s="170"/>
      <c r="K759" s="170"/>
      <c r="L759" s="175"/>
      <c r="M759" s="176"/>
      <c r="N759" s="177"/>
      <c r="O759" s="177"/>
      <c r="P759" s="177"/>
      <c r="Q759" s="177"/>
      <c r="R759" s="177"/>
      <c r="S759" s="177"/>
      <c r="T759" s="178"/>
      <c r="AT759" s="179" t="s">
        <v>132</v>
      </c>
      <c r="AU759" s="179" t="s">
        <v>82</v>
      </c>
      <c r="AV759" s="11" t="s">
        <v>82</v>
      </c>
      <c r="AW759" s="11" t="s">
        <v>33</v>
      </c>
      <c r="AX759" s="11" t="s">
        <v>72</v>
      </c>
      <c r="AY759" s="179" t="s">
        <v>122</v>
      </c>
    </row>
    <row r="760" spans="1:65" s="13" customFormat="1" ht="11.25">
      <c r="B760" s="190"/>
      <c r="C760" s="191"/>
      <c r="D760" s="164" t="s">
        <v>132</v>
      </c>
      <c r="E760" s="192" t="s">
        <v>19</v>
      </c>
      <c r="F760" s="193" t="s">
        <v>138</v>
      </c>
      <c r="G760" s="191"/>
      <c r="H760" s="194">
        <v>3</v>
      </c>
      <c r="I760" s="195"/>
      <c r="J760" s="191"/>
      <c r="K760" s="191"/>
      <c r="L760" s="196"/>
      <c r="M760" s="197"/>
      <c r="N760" s="198"/>
      <c r="O760" s="198"/>
      <c r="P760" s="198"/>
      <c r="Q760" s="198"/>
      <c r="R760" s="198"/>
      <c r="S760" s="198"/>
      <c r="T760" s="199"/>
      <c r="AT760" s="200" t="s">
        <v>132</v>
      </c>
      <c r="AU760" s="200" t="s">
        <v>82</v>
      </c>
      <c r="AV760" s="13" t="s">
        <v>121</v>
      </c>
      <c r="AW760" s="13" t="s">
        <v>33</v>
      </c>
      <c r="AX760" s="13" t="s">
        <v>80</v>
      </c>
      <c r="AY760" s="200" t="s">
        <v>122</v>
      </c>
    </row>
    <row r="761" spans="1:65" s="2" customFormat="1" ht="21.75" customHeight="1">
      <c r="A761" s="34"/>
      <c r="B761" s="35"/>
      <c r="C761" s="151" t="s">
        <v>661</v>
      </c>
      <c r="D761" s="151" t="s">
        <v>116</v>
      </c>
      <c r="E761" s="152" t="s">
        <v>497</v>
      </c>
      <c r="F761" s="153" t="s">
        <v>498</v>
      </c>
      <c r="G761" s="154" t="s">
        <v>175</v>
      </c>
      <c r="H761" s="155">
        <v>5.25</v>
      </c>
      <c r="I761" s="156"/>
      <c r="J761" s="157">
        <f>ROUND(I761*H761,2)</f>
        <v>0</v>
      </c>
      <c r="K761" s="153" t="s">
        <v>120</v>
      </c>
      <c r="L761" s="39"/>
      <c r="M761" s="158" t="s">
        <v>19</v>
      </c>
      <c r="N761" s="159" t="s">
        <v>43</v>
      </c>
      <c r="O761" s="64"/>
      <c r="P761" s="160">
        <f>O761*H761</f>
        <v>0</v>
      </c>
      <c r="Q761" s="160">
        <v>0</v>
      </c>
      <c r="R761" s="160">
        <f>Q761*H761</f>
        <v>0</v>
      </c>
      <c r="S761" s="160">
        <v>0</v>
      </c>
      <c r="T761" s="161">
        <f>S761*H761</f>
        <v>0</v>
      </c>
      <c r="U761" s="34"/>
      <c r="V761" s="34"/>
      <c r="W761" s="34"/>
      <c r="X761" s="34"/>
      <c r="Y761" s="34"/>
      <c r="Z761" s="34"/>
      <c r="AA761" s="34"/>
      <c r="AB761" s="34"/>
      <c r="AC761" s="34"/>
      <c r="AD761" s="34"/>
      <c r="AE761" s="34"/>
      <c r="AR761" s="162" t="s">
        <v>121</v>
      </c>
      <c r="AT761" s="162" t="s">
        <v>116</v>
      </c>
      <c r="AU761" s="162" t="s">
        <v>82</v>
      </c>
      <c r="AY761" s="17" t="s">
        <v>122</v>
      </c>
      <c r="BE761" s="163">
        <f>IF(N761="základní",J761,0)</f>
        <v>0</v>
      </c>
      <c r="BF761" s="163">
        <f>IF(N761="snížená",J761,0)</f>
        <v>0</v>
      </c>
      <c r="BG761" s="163">
        <f>IF(N761="zákl. přenesená",J761,0)</f>
        <v>0</v>
      </c>
      <c r="BH761" s="163">
        <f>IF(N761="sníž. přenesená",J761,0)</f>
        <v>0</v>
      </c>
      <c r="BI761" s="163">
        <f>IF(N761="nulová",J761,0)</f>
        <v>0</v>
      </c>
      <c r="BJ761" s="17" t="s">
        <v>80</v>
      </c>
      <c r="BK761" s="163">
        <f>ROUND(I761*H761,2)</f>
        <v>0</v>
      </c>
      <c r="BL761" s="17" t="s">
        <v>121</v>
      </c>
      <c r="BM761" s="162" t="s">
        <v>875</v>
      </c>
    </row>
    <row r="762" spans="1:65" s="2" customFormat="1" ht="11.25">
      <c r="A762" s="34"/>
      <c r="B762" s="35"/>
      <c r="C762" s="36"/>
      <c r="D762" s="164" t="s">
        <v>123</v>
      </c>
      <c r="E762" s="36"/>
      <c r="F762" s="165" t="s">
        <v>498</v>
      </c>
      <c r="G762" s="36"/>
      <c r="H762" s="36"/>
      <c r="I762" s="166"/>
      <c r="J762" s="36"/>
      <c r="K762" s="36"/>
      <c r="L762" s="39"/>
      <c r="M762" s="167"/>
      <c r="N762" s="168"/>
      <c r="O762" s="64"/>
      <c r="P762" s="64"/>
      <c r="Q762" s="64"/>
      <c r="R762" s="64"/>
      <c r="S762" s="64"/>
      <c r="T762" s="65"/>
      <c r="U762" s="34"/>
      <c r="V762" s="34"/>
      <c r="W762" s="34"/>
      <c r="X762" s="34"/>
      <c r="Y762" s="34"/>
      <c r="Z762" s="34"/>
      <c r="AA762" s="34"/>
      <c r="AB762" s="34"/>
      <c r="AC762" s="34"/>
      <c r="AD762" s="34"/>
      <c r="AE762" s="34"/>
      <c r="AT762" s="17" t="s">
        <v>123</v>
      </c>
      <c r="AU762" s="17" t="s">
        <v>82</v>
      </c>
    </row>
    <row r="763" spans="1:65" s="11" customFormat="1" ht="11.25">
      <c r="B763" s="169"/>
      <c r="C763" s="170"/>
      <c r="D763" s="164" t="s">
        <v>132</v>
      </c>
      <c r="E763" s="171" t="s">
        <v>19</v>
      </c>
      <c r="F763" s="172" t="s">
        <v>499</v>
      </c>
      <c r="G763" s="170"/>
      <c r="H763" s="173">
        <v>5.25</v>
      </c>
      <c r="I763" s="174"/>
      <c r="J763" s="170"/>
      <c r="K763" s="170"/>
      <c r="L763" s="175"/>
      <c r="M763" s="176"/>
      <c r="N763" s="177"/>
      <c r="O763" s="177"/>
      <c r="P763" s="177"/>
      <c r="Q763" s="177"/>
      <c r="R763" s="177"/>
      <c r="S763" s="177"/>
      <c r="T763" s="178"/>
      <c r="AT763" s="179" t="s">
        <v>132</v>
      </c>
      <c r="AU763" s="179" t="s">
        <v>82</v>
      </c>
      <c r="AV763" s="11" t="s">
        <v>82</v>
      </c>
      <c r="AW763" s="11" t="s">
        <v>33</v>
      </c>
      <c r="AX763" s="11" t="s">
        <v>72</v>
      </c>
      <c r="AY763" s="179" t="s">
        <v>122</v>
      </c>
    </row>
    <row r="764" spans="1:65" s="13" customFormat="1" ht="11.25">
      <c r="B764" s="190"/>
      <c r="C764" s="191"/>
      <c r="D764" s="164" t="s">
        <v>132</v>
      </c>
      <c r="E764" s="192" t="s">
        <v>19</v>
      </c>
      <c r="F764" s="193" t="s">
        <v>138</v>
      </c>
      <c r="G764" s="191"/>
      <c r="H764" s="194">
        <v>5.25</v>
      </c>
      <c r="I764" s="195"/>
      <c r="J764" s="191"/>
      <c r="K764" s="191"/>
      <c r="L764" s="196"/>
      <c r="M764" s="197"/>
      <c r="N764" s="198"/>
      <c r="O764" s="198"/>
      <c r="P764" s="198"/>
      <c r="Q764" s="198"/>
      <c r="R764" s="198"/>
      <c r="S764" s="198"/>
      <c r="T764" s="199"/>
      <c r="AT764" s="200" t="s">
        <v>132</v>
      </c>
      <c r="AU764" s="200" t="s">
        <v>82</v>
      </c>
      <c r="AV764" s="13" t="s">
        <v>121</v>
      </c>
      <c r="AW764" s="13" t="s">
        <v>33</v>
      </c>
      <c r="AX764" s="13" t="s">
        <v>80</v>
      </c>
      <c r="AY764" s="200" t="s">
        <v>122</v>
      </c>
    </row>
    <row r="765" spans="1:65" s="2" customFormat="1" ht="21.75" customHeight="1">
      <c r="A765" s="34"/>
      <c r="B765" s="35"/>
      <c r="C765" s="151" t="s">
        <v>876</v>
      </c>
      <c r="D765" s="151" t="s">
        <v>116</v>
      </c>
      <c r="E765" s="152" t="s">
        <v>500</v>
      </c>
      <c r="F765" s="153" t="s">
        <v>501</v>
      </c>
      <c r="G765" s="154" t="s">
        <v>175</v>
      </c>
      <c r="H765" s="155">
        <v>10</v>
      </c>
      <c r="I765" s="156"/>
      <c r="J765" s="157">
        <f>ROUND(I765*H765,2)</f>
        <v>0</v>
      </c>
      <c r="K765" s="153" t="s">
        <v>120</v>
      </c>
      <c r="L765" s="39"/>
      <c r="M765" s="158" t="s">
        <v>19</v>
      </c>
      <c r="N765" s="159" t="s">
        <v>43</v>
      </c>
      <c r="O765" s="64"/>
      <c r="P765" s="160">
        <f>O765*H765</f>
        <v>0</v>
      </c>
      <c r="Q765" s="160">
        <v>0</v>
      </c>
      <c r="R765" s="160">
        <f>Q765*H765</f>
        <v>0</v>
      </c>
      <c r="S765" s="160">
        <v>0</v>
      </c>
      <c r="T765" s="161">
        <f>S765*H765</f>
        <v>0</v>
      </c>
      <c r="U765" s="34"/>
      <c r="V765" s="34"/>
      <c r="W765" s="34"/>
      <c r="X765" s="34"/>
      <c r="Y765" s="34"/>
      <c r="Z765" s="34"/>
      <c r="AA765" s="34"/>
      <c r="AB765" s="34"/>
      <c r="AC765" s="34"/>
      <c r="AD765" s="34"/>
      <c r="AE765" s="34"/>
      <c r="AR765" s="162" t="s">
        <v>121</v>
      </c>
      <c r="AT765" s="162" t="s">
        <v>116</v>
      </c>
      <c r="AU765" s="162" t="s">
        <v>82</v>
      </c>
      <c r="AY765" s="17" t="s">
        <v>122</v>
      </c>
      <c r="BE765" s="163">
        <f>IF(N765="základní",J765,0)</f>
        <v>0</v>
      </c>
      <c r="BF765" s="163">
        <f>IF(N765="snížená",J765,0)</f>
        <v>0</v>
      </c>
      <c r="BG765" s="163">
        <f>IF(N765="zákl. přenesená",J765,0)</f>
        <v>0</v>
      </c>
      <c r="BH765" s="163">
        <f>IF(N765="sníž. přenesená",J765,0)</f>
        <v>0</v>
      </c>
      <c r="BI765" s="163">
        <f>IF(N765="nulová",J765,0)</f>
        <v>0</v>
      </c>
      <c r="BJ765" s="17" t="s">
        <v>80</v>
      </c>
      <c r="BK765" s="163">
        <f>ROUND(I765*H765,2)</f>
        <v>0</v>
      </c>
      <c r="BL765" s="17" t="s">
        <v>121</v>
      </c>
      <c r="BM765" s="162" t="s">
        <v>877</v>
      </c>
    </row>
    <row r="766" spans="1:65" s="2" customFormat="1" ht="11.25">
      <c r="A766" s="34"/>
      <c r="B766" s="35"/>
      <c r="C766" s="36"/>
      <c r="D766" s="164" t="s">
        <v>123</v>
      </c>
      <c r="E766" s="36"/>
      <c r="F766" s="165" t="s">
        <v>501</v>
      </c>
      <c r="G766" s="36"/>
      <c r="H766" s="36"/>
      <c r="I766" s="166"/>
      <c r="J766" s="36"/>
      <c r="K766" s="36"/>
      <c r="L766" s="39"/>
      <c r="M766" s="167"/>
      <c r="N766" s="168"/>
      <c r="O766" s="64"/>
      <c r="P766" s="64"/>
      <c r="Q766" s="64"/>
      <c r="R766" s="64"/>
      <c r="S766" s="64"/>
      <c r="T766" s="65"/>
      <c r="U766" s="34"/>
      <c r="V766" s="34"/>
      <c r="W766" s="34"/>
      <c r="X766" s="34"/>
      <c r="Y766" s="34"/>
      <c r="Z766" s="34"/>
      <c r="AA766" s="34"/>
      <c r="AB766" s="34"/>
      <c r="AC766" s="34"/>
      <c r="AD766" s="34"/>
      <c r="AE766" s="34"/>
      <c r="AT766" s="17" t="s">
        <v>123</v>
      </c>
      <c r="AU766" s="17" t="s">
        <v>82</v>
      </c>
    </row>
    <row r="767" spans="1:65" s="11" customFormat="1" ht="22.5">
      <c r="B767" s="169"/>
      <c r="C767" s="170"/>
      <c r="D767" s="164" t="s">
        <v>132</v>
      </c>
      <c r="E767" s="171" t="s">
        <v>19</v>
      </c>
      <c r="F767" s="172" t="s">
        <v>660</v>
      </c>
      <c r="G767" s="170"/>
      <c r="H767" s="173">
        <v>10</v>
      </c>
      <c r="I767" s="174"/>
      <c r="J767" s="170"/>
      <c r="K767" s="170"/>
      <c r="L767" s="175"/>
      <c r="M767" s="176"/>
      <c r="N767" s="177"/>
      <c r="O767" s="177"/>
      <c r="P767" s="177"/>
      <c r="Q767" s="177"/>
      <c r="R767" s="177"/>
      <c r="S767" s="177"/>
      <c r="T767" s="178"/>
      <c r="AT767" s="179" t="s">
        <v>132</v>
      </c>
      <c r="AU767" s="179" t="s">
        <v>82</v>
      </c>
      <c r="AV767" s="11" t="s">
        <v>82</v>
      </c>
      <c r="AW767" s="11" t="s">
        <v>33</v>
      </c>
      <c r="AX767" s="11" t="s">
        <v>72</v>
      </c>
      <c r="AY767" s="179" t="s">
        <v>122</v>
      </c>
    </row>
    <row r="768" spans="1:65" s="13" customFormat="1" ht="11.25">
      <c r="B768" s="190"/>
      <c r="C768" s="191"/>
      <c r="D768" s="164" t="s">
        <v>132</v>
      </c>
      <c r="E768" s="192" t="s">
        <v>19</v>
      </c>
      <c r="F768" s="193" t="s">
        <v>138</v>
      </c>
      <c r="G768" s="191"/>
      <c r="H768" s="194">
        <v>10</v>
      </c>
      <c r="I768" s="195"/>
      <c r="J768" s="191"/>
      <c r="K768" s="191"/>
      <c r="L768" s="196"/>
      <c r="M768" s="197"/>
      <c r="N768" s="198"/>
      <c r="O768" s="198"/>
      <c r="P768" s="198"/>
      <c r="Q768" s="198"/>
      <c r="R768" s="198"/>
      <c r="S768" s="198"/>
      <c r="T768" s="199"/>
      <c r="AT768" s="200" t="s">
        <v>132</v>
      </c>
      <c r="AU768" s="200" t="s">
        <v>82</v>
      </c>
      <c r="AV768" s="13" t="s">
        <v>121</v>
      </c>
      <c r="AW768" s="13" t="s">
        <v>33</v>
      </c>
      <c r="AX768" s="13" t="s">
        <v>80</v>
      </c>
      <c r="AY768" s="200" t="s">
        <v>122</v>
      </c>
    </row>
    <row r="769" spans="1:65" s="2" customFormat="1" ht="21.75" customHeight="1">
      <c r="A769" s="34"/>
      <c r="B769" s="35"/>
      <c r="C769" s="201" t="s">
        <v>664</v>
      </c>
      <c r="D769" s="201" t="s">
        <v>312</v>
      </c>
      <c r="E769" s="202" t="s">
        <v>502</v>
      </c>
      <c r="F769" s="203" t="s">
        <v>503</v>
      </c>
      <c r="G769" s="204" t="s">
        <v>220</v>
      </c>
      <c r="H769" s="205">
        <v>0.8</v>
      </c>
      <c r="I769" s="206"/>
      <c r="J769" s="207">
        <f>ROUND(I769*H769,2)</f>
        <v>0</v>
      </c>
      <c r="K769" s="203" t="s">
        <v>120</v>
      </c>
      <c r="L769" s="208"/>
      <c r="M769" s="209" t="s">
        <v>19</v>
      </c>
      <c r="N769" s="210" t="s">
        <v>43</v>
      </c>
      <c r="O769" s="64"/>
      <c r="P769" s="160">
        <f>O769*H769</f>
        <v>0</v>
      </c>
      <c r="Q769" s="160">
        <v>0</v>
      </c>
      <c r="R769" s="160">
        <f>Q769*H769</f>
        <v>0</v>
      </c>
      <c r="S769" s="160">
        <v>0</v>
      </c>
      <c r="T769" s="161">
        <f>S769*H769</f>
        <v>0</v>
      </c>
      <c r="U769" s="34"/>
      <c r="V769" s="34"/>
      <c r="W769" s="34"/>
      <c r="X769" s="34"/>
      <c r="Y769" s="34"/>
      <c r="Z769" s="34"/>
      <c r="AA769" s="34"/>
      <c r="AB769" s="34"/>
      <c r="AC769" s="34"/>
      <c r="AD769" s="34"/>
      <c r="AE769" s="34"/>
      <c r="AR769" s="162" t="s">
        <v>142</v>
      </c>
      <c r="AT769" s="162" t="s">
        <v>312</v>
      </c>
      <c r="AU769" s="162" t="s">
        <v>82</v>
      </c>
      <c r="AY769" s="17" t="s">
        <v>122</v>
      </c>
      <c r="BE769" s="163">
        <f>IF(N769="základní",J769,0)</f>
        <v>0</v>
      </c>
      <c r="BF769" s="163">
        <f>IF(N769="snížená",J769,0)</f>
        <v>0</v>
      </c>
      <c r="BG769" s="163">
        <f>IF(N769="zákl. přenesená",J769,0)</f>
        <v>0</v>
      </c>
      <c r="BH769" s="163">
        <f>IF(N769="sníž. přenesená",J769,0)</f>
        <v>0</v>
      </c>
      <c r="BI769" s="163">
        <f>IF(N769="nulová",J769,0)</f>
        <v>0</v>
      </c>
      <c r="BJ769" s="17" t="s">
        <v>80</v>
      </c>
      <c r="BK769" s="163">
        <f>ROUND(I769*H769,2)</f>
        <v>0</v>
      </c>
      <c r="BL769" s="17" t="s">
        <v>121</v>
      </c>
      <c r="BM769" s="162" t="s">
        <v>878</v>
      </c>
    </row>
    <row r="770" spans="1:65" s="2" customFormat="1" ht="11.25">
      <c r="A770" s="34"/>
      <c r="B770" s="35"/>
      <c r="C770" s="36"/>
      <c r="D770" s="164" t="s">
        <v>123</v>
      </c>
      <c r="E770" s="36"/>
      <c r="F770" s="165" t="s">
        <v>503</v>
      </c>
      <c r="G770" s="36"/>
      <c r="H770" s="36"/>
      <c r="I770" s="166"/>
      <c r="J770" s="36"/>
      <c r="K770" s="36"/>
      <c r="L770" s="39"/>
      <c r="M770" s="167"/>
      <c r="N770" s="168"/>
      <c r="O770" s="64"/>
      <c r="P770" s="64"/>
      <c r="Q770" s="64"/>
      <c r="R770" s="64"/>
      <c r="S770" s="64"/>
      <c r="T770" s="65"/>
      <c r="U770" s="34"/>
      <c r="V770" s="34"/>
      <c r="W770" s="34"/>
      <c r="X770" s="34"/>
      <c r="Y770" s="34"/>
      <c r="Z770" s="34"/>
      <c r="AA770" s="34"/>
      <c r="AB770" s="34"/>
      <c r="AC770" s="34"/>
      <c r="AD770" s="34"/>
      <c r="AE770" s="34"/>
      <c r="AT770" s="17" t="s">
        <v>123</v>
      </c>
      <c r="AU770" s="17" t="s">
        <v>82</v>
      </c>
    </row>
    <row r="771" spans="1:65" s="11" customFormat="1" ht="11.25">
      <c r="B771" s="169"/>
      <c r="C771" s="170"/>
      <c r="D771" s="164" t="s">
        <v>132</v>
      </c>
      <c r="E771" s="171" t="s">
        <v>19</v>
      </c>
      <c r="F771" s="172" t="s">
        <v>662</v>
      </c>
      <c r="G771" s="170"/>
      <c r="H771" s="173">
        <v>0.8</v>
      </c>
      <c r="I771" s="174"/>
      <c r="J771" s="170"/>
      <c r="K771" s="170"/>
      <c r="L771" s="175"/>
      <c r="M771" s="176"/>
      <c r="N771" s="177"/>
      <c r="O771" s="177"/>
      <c r="P771" s="177"/>
      <c r="Q771" s="177"/>
      <c r="R771" s="177"/>
      <c r="S771" s="177"/>
      <c r="T771" s="178"/>
      <c r="AT771" s="179" t="s">
        <v>132</v>
      </c>
      <c r="AU771" s="179" t="s">
        <v>82</v>
      </c>
      <c r="AV771" s="11" t="s">
        <v>82</v>
      </c>
      <c r="AW771" s="11" t="s">
        <v>33</v>
      </c>
      <c r="AX771" s="11" t="s">
        <v>72</v>
      </c>
      <c r="AY771" s="179" t="s">
        <v>122</v>
      </c>
    </row>
    <row r="772" spans="1:65" s="13" customFormat="1" ht="11.25">
      <c r="B772" s="190"/>
      <c r="C772" s="191"/>
      <c r="D772" s="164" t="s">
        <v>132</v>
      </c>
      <c r="E772" s="192" t="s">
        <v>19</v>
      </c>
      <c r="F772" s="193" t="s">
        <v>138</v>
      </c>
      <c r="G772" s="191"/>
      <c r="H772" s="194">
        <v>0.8</v>
      </c>
      <c r="I772" s="195"/>
      <c r="J772" s="191"/>
      <c r="K772" s="191"/>
      <c r="L772" s="196"/>
      <c r="M772" s="197"/>
      <c r="N772" s="198"/>
      <c r="O772" s="198"/>
      <c r="P772" s="198"/>
      <c r="Q772" s="198"/>
      <c r="R772" s="198"/>
      <c r="S772" s="198"/>
      <c r="T772" s="199"/>
      <c r="AT772" s="200" t="s">
        <v>132</v>
      </c>
      <c r="AU772" s="200" t="s">
        <v>82</v>
      </c>
      <c r="AV772" s="13" t="s">
        <v>121</v>
      </c>
      <c r="AW772" s="13" t="s">
        <v>33</v>
      </c>
      <c r="AX772" s="13" t="s">
        <v>80</v>
      </c>
      <c r="AY772" s="200" t="s">
        <v>122</v>
      </c>
    </row>
    <row r="773" spans="1:65" s="2" customFormat="1" ht="62.65" customHeight="1">
      <c r="A773" s="34"/>
      <c r="B773" s="35"/>
      <c r="C773" s="151" t="s">
        <v>879</v>
      </c>
      <c r="D773" s="151" t="s">
        <v>116</v>
      </c>
      <c r="E773" s="152" t="s">
        <v>505</v>
      </c>
      <c r="F773" s="153" t="s">
        <v>506</v>
      </c>
      <c r="G773" s="154" t="s">
        <v>119</v>
      </c>
      <c r="H773" s="155">
        <v>1</v>
      </c>
      <c r="I773" s="156"/>
      <c r="J773" s="157">
        <f>ROUND(I773*H773,2)</f>
        <v>0</v>
      </c>
      <c r="K773" s="153" t="s">
        <v>120</v>
      </c>
      <c r="L773" s="39"/>
      <c r="M773" s="158" t="s">
        <v>19</v>
      </c>
      <c r="N773" s="159" t="s">
        <v>43</v>
      </c>
      <c r="O773" s="64"/>
      <c r="P773" s="160">
        <f>O773*H773</f>
        <v>0</v>
      </c>
      <c r="Q773" s="160">
        <v>0</v>
      </c>
      <c r="R773" s="160">
        <f>Q773*H773</f>
        <v>0</v>
      </c>
      <c r="S773" s="160">
        <v>0</v>
      </c>
      <c r="T773" s="161">
        <f>S773*H773</f>
        <v>0</v>
      </c>
      <c r="U773" s="34"/>
      <c r="V773" s="34"/>
      <c r="W773" s="34"/>
      <c r="X773" s="34"/>
      <c r="Y773" s="34"/>
      <c r="Z773" s="34"/>
      <c r="AA773" s="34"/>
      <c r="AB773" s="34"/>
      <c r="AC773" s="34"/>
      <c r="AD773" s="34"/>
      <c r="AE773" s="34"/>
      <c r="AR773" s="162" t="s">
        <v>121</v>
      </c>
      <c r="AT773" s="162" t="s">
        <v>116</v>
      </c>
      <c r="AU773" s="162" t="s">
        <v>82</v>
      </c>
      <c r="AY773" s="17" t="s">
        <v>122</v>
      </c>
      <c r="BE773" s="163">
        <f>IF(N773="základní",J773,0)</f>
        <v>0</v>
      </c>
      <c r="BF773" s="163">
        <f>IF(N773="snížená",J773,0)</f>
        <v>0</v>
      </c>
      <c r="BG773" s="163">
        <f>IF(N773="zákl. přenesená",J773,0)</f>
        <v>0</v>
      </c>
      <c r="BH773" s="163">
        <f>IF(N773="sníž. přenesená",J773,0)</f>
        <v>0</v>
      </c>
      <c r="BI773" s="163">
        <f>IF(N773="nulová",J773,0)</f>
        <v>0</v>
      </c>
      <c r="BJ773" s="17" t="s">
        <v>80</v>
      </c>
      <c r="BK773" s="163">
        <f>ROUND(I773*H773,2)</f>
        <v>0</v>
      </c>
      <c r="BL773" s="17" t="s">
        <v>121</v>
      </c>
      <c r="BM773" s="162" t="s">
        <v>880</v>
      </c>
    </row>
    <row r="774" spans="1:65" s="2" customFormat="1" ht="39">
      <c r="A774" s="34"/>
      <c r="B774" s="35"/>
      <c r="C774" s="36"/>
      <c r="D774" s="164" t="s">
        <v>123</v>
      </c>
      <c r="E774" s="36"/>
      <c r="F774" s="165" t="s">
        <v>506</v>
      </c>
      <c r="G774" s="36"/>
      <c r="H774" s="36"/>
      <c r="I774" s="166"/>
      <c r="J774" s="36"/>
      <c r="K774" s="36"/>
      <c r="L774" s="39"/>
      <c r="M774" s="167"/>
      <c r="N774" s="168"/>
      <c r="O774" s="64"/>
      <c r="P774" s="64"/>
      <c r="Q774" s="64"/>
      <c r="R774" s="64"/>
      <c r="S774" s="64"/>
      <c r="T774" s="65"/>
      <c r="U774" s="34"/>
      <c r="V774" s="34"/>
      <c r="W774" s="34"/>
      <c r="X774" s="34"/>
      <c r="Y774" s="34"/>
      <c r="Z774" s="34"/>
      <c r="AA774" s="34"/>
      <c r="AB774" s="34"/>
      <c r="AC774" s="34"/>
      <c r="AD774" s="34"/>
      <c r="AE774" s="34"/>
      <c r="AT774" s="17" t="s">
        <v>123</v>
      </c>
      <c r="AU774" s="17" t="s">
        <v>82</v>
      </c>
    </row>
    <row r="775" spans="1:65" s="2" customFormat="1" ht="21.75" customHeight="1">
      <c r="A775" s="34"/>
      <c r="B775" s="35"/>
      <c r="C775" s="151" t="s">
        <v>665</v>
      </c>
      <c r="D775" s="151" t="s">
        <v>116</v>
      </c>
      <c r="E775" s="152" t="s">
        <v>507</v>
      </c>
      <c r="F775" s="153" t="s">
        <v>508</v>
      </c>
      <c r="G775" s="154" t="s">
        <v>175</v>
      </c>
      <c r="H775" s="155">
        <v>10</v>
      </c>
      <c r="I775" s="156"/>
      <c r="J775" s="157">
        <f>ROUND(I775*H775,2)</f>
        <v>0</v>
      </c>
      <c r="K775" s="153" t="s">
        <v>120</v>
      </c>
      <c r="L775" s="39"/>
      <c r="M775" s="158" t="s">
        <v>19</v>
      </c>
      <c r="N775" s="159" t="s">
        <v>43</v>
      </c>
      <c r="O775" s="64"/>
      <c r="P775" s="160">
        <f>O775*H775</f>
        <v>0</v>
      </c>
      <c r="Q775" s="160">
        <v>0</v>
      </c>
      <c r="R775" s="160">
        <f>Q775*H775</f>
        <v>0</v>
      </c>
      <c r="S775" s="160">
        <v>0</v>
      </c>
      <c r="T775" s="161">
        <f>S775*H775</f>
        <v>0</v>
      </c>
      <c r="U775" s="34"/>
      <c r="V775" s="34"/>
      <c r="W775" s="34"/>
      <c r="X775" s="34"/>
      <c r="Y775" s="34"/>
      <c r="Z775" s="34"/>
      <c r="AA775" s="34"/>
      <c r="AB775" s="34"/>
      <c r="AC775" s="34"/>
      <c r="AD775" s="34"/>
      <c r="AE775" s="34"/>
      <c r="AR775" s="162" t="s">
        <v>121</v>
      </c>
      <c r="AT775" s="162" t="s">
        <v>116</v>
      </c>
      <c r="AU775" s="162" t="s">
        <v>82</v>
      </c>
      <c r="AY775" s="17" t="s">
        <v>122</v>
      </c>
      <c r="BE775" s="163">
        <f>IF(N775="základní",J775,0)</f>
        <v>0</v>
      </c>
      <c r="BF775" s="163">
        <f>IF(N775="snížená",J775,0)</f>
        <v>0</v>
      </c>
      <c r="BG775" s="163">
        <f>IF(N775="zákl. přenesená",J775,0)</f>
        <v>0</v>
      </c>
      <c r="BH775" s="163">
        <f>IF(N775="sníž. přenesená",J775,0)</f>
        <v>0</v>
      </c>
      <c r="BI775" s="163">
        <f>IF(N775="nulová",J775,0)</f>
        <v>0</v>
      </c>
      <c r="BJ775" s="17" t="s">
        <v>80</v>
      </c>
      <c r="BK775" s="163">
        <f>ROUND(I775*H775,2)</f>
        <v>0</v>
      </c>
      <c r="BL775" s="17" t="s">
        <v>121</v>
      </c>
      <c r="BM775" s="162" t="s">
        <v>881</v>
      </c>
    </row>
    <row r="776" spans="1:65" s="2" customFormat="1" ht="11.25">
      <c r="A776" s="34"/>
      <c r="B776" s="35"/>
      <c r="C776" s="36"/>
      <c r="D776" s="164" t="s">
        <v>123</v>
      </c>
      <c r="E776" s="36"/>
      <c r="F776" s="165" t="s">
        <v>508</v>
      </c>
      <c r="G776" s="36"/>
      <c r="H776" s="36"/>
      <c r="I776" s="166"/>
      <c r="J776" s="36"/>
      <c r="K776" s="36"/>
      <c r="L776" s="39"/>
      <c r="M776" s="167"/>
      <c r="N776" s="168"/>
      <c r="O776" s="64"/>
      <c r="P776" s="64"/>
      <c r="Q776" s="64"/>
      <c r="R776" s="64"/>
      <c r="S776" s="64"/>
      <c r="T776" s="65"/>
      <c r="U776" s="34"/>
      <c r="V776" s="34"/>
      <c r="W776" s="34"/>
      <c r="X776" s="34"/>
      <c r="Y776" s="34"/>
      <c r="Z776" s="34"/>
      <c r="AA776" s="34"/>
      <c r="AB776" s="34"/>
      <c r="AC776" s="34"/>
      <c r="AD776" s="34"/>
      <c r="AE776" s="34"/>
      <c r="AT776" s="17" t="s">
        <v>123</v>
      </c>
      <c r="AU776" s="17" t="s">
        <v>82</v>
      </c>
    </row>
    <row r="777" spans="1:65" s="11" customFormat="1" ht="11.25">
      <c r="B777" s="169"/>
      <c r="C777" s="170"/>
      <c r="D777" s="164" t="s">
        <v>132</v>
      </c>
      <c r="E777" s="171" t="s">
        <v>19</v>
      </c>
      <c r="F777" s="172" t="s">
        <v>657</v>
      </c>
      <c r="G777" s="170"/>
      <c r="H777" s="173">
        <v>10</v>
      </c>
      <c r="I777" s="174"/>
      <c r="J777" s="170"/>
      <c r="K777" s="170"/>
      <c r="L777" s="175"/>
      <c r="M777" s="176"/>
      <c r="N777" s="177"/>
      <c r="O777" s="177"/>
      <c r="P777" s="177"/>
      <c r="Q777" s="177"/>
      <c r="R777" s="177"/>
      <c r="S777" s="177"/>
      <c r="T777" s="178"/>
      <c r="AT777" s="179" t="s">
        <v>132</v>
      </c>
      <c r="AU777" s="179" t="s">
        <v>82</v>
      </c>
      <c r="AV777" s="11" t="s">
        <v>82</v>
      </c>
      <c r="AW777" s="11" t="s">
        <v>33</v>
      </c>
      <c r="AX777" s="11" t="s">
        <v>72</v>
      </c>
      <c r="AY777" s="179" t="s">
        <v>122</v>
      </c>
    </row>
    <row r="778" spans="1:65" s="13" customFormat="1" ht="11.25">
      <c r="B778" s="190"/>
      <c r="C778" s="191"/>
      <c r="D778" s="164" t="s">
        <v>132</v>
      </c>
      <c r="E778" s="192" t="s">
        <v>19</v>
      </c>
      <c r="F778" s="193" t="s">
        <v>138</v>
      </c>
      <c r="G778" s="191"/>
      <c r="H778" s="194">
        <v>10</v>
      </c>
      <c r="I778" s="195"/>
      <c r="J778" s="191"/>
      <c r="K778" s="191"/>
      <c r="L778" s="196"/>
      <c r="M778" s="197"/>
      <c r="N778" s="198"/>
      <c r="O778" s="198"/>
      <c r="P778" s="198"/>
      <c r="Q778" s="198"/>
      <c r="R778" s="198"/>
      <c r="S778" s="198"/>
      <c r="T778" s="199"/>
      <c r="AT778" s="200" t="s">
        <v>132</v>
      </c>
      <c r="AU778" s="200" t="s">
        <v>82</v>
      </c>
      <c r="AV778" s="13" t="s">
        <v>121</v>
      </c>
      <c r="AW778" s="13" t="s">
        <v>33</v>
      </c>
      <c r="AX778" s="13" t="s">
        <v>80</v>
      </c>
      <c r="AY778" s="200" t="s">
        <v>122</v>
      </c>
    </row>
    <row r="779" spans="1:65" s="2" customFormat="1" ht="16.5" customHeight="1">
      <c r="A779" s="34"/>
      <c r="B779" s="35"/>
      <c r="C779" s="151" t="s">
        <v>882</v>
      </c>
      <c r="D779" s="151" t="s">
        <v>116</v>
      </c>
      <c r="E779" s="152" t="s">
        <v>510</v>
      </c>
      <c r="F779" s="153" t="s">
        <v>511</v>
      </c>
      <c r="G779" s="154" t="s">
        <v>119</v>
      </c>
      <c r="H779" s="155">
        <v>2</v>
      </c>
      <c r="I779" s="156"/>
      <c r="J779" s="157">
        <f>ROUND(I779*H779,2)</f>
        <v>0</v>
      </c>
      <c r="K779" s="153" t="s">
        <v>120</v>
      </c>
      <c r="L779" s="39"/>
      <c r="M779" s="158" t="s">
        <v>19</v>
      </c>
      <c r="N779" s="159" t="s">
        <v>43</v>
      </c>
      <c r="O779" s="64"/>
      <c r="P779" s="160">
        <f>O779*H779</f>
        <v>0</v>
      </c>
      <c r="Q779" s="160">
        <v>0</v>
      </c>
      <c r="R779" s="160">
        <f>Q779*H779</f>
        <v>0</v>
      </c>
      <c r="S779" s="160">
        <v>0</v>
      </c>
      <c r="T779" s="161">
        <f>S779*H779</f>
        <v>0</v>
      </c>
      <c r="U779" s="34"/>
      <c r="V779" s="34"/>
      <c r="W779" s="34"/>
      <c r="X779" s="34"/>
      <c r="Y779" s="34"/>
      <c r="Z779" s="34"/>
      <c r="AA779" s="34"/>
      <c r="AB779" s="34"/>
      <c r="AC779" s="34"/>
      <c r="AD779" s="34"/>
      <c r="AE779" s="34"/>
      <c r="AR779" s="162" t="s">
        <v>121</v>
      </c>
      <c r="AT779" s="162" t="s">
        <v>116</v>
      </c>
      <c r="AU779" s="162" t="s">
        <v>82</v>
      </c>
      <c r="AY779" s="17" t="s">
        <v>122</v>
      </c>
      <c r="BE779" s="163">
        <f>IF(N779="základní",J779,0)</f>
        <v>0</v>
      </c>
      <c r="BF779" s="163">
        <f>IF(N779="snížená",J779,0)</f>
        <v>0</v>
      </c>
      <c r="BG779" s="163">
        <f>IF(N779="zákl. přenesená",J779,0)</f>
        <v>0</v>
      </c>
      <c r="BH779" s="163">
        <f>IF(N779="sníž. přenesená",J779,0)</f>
        <v>0</v>
      </c>
      <c r="BI779" s="163">
        <f>IF(N779="nulová",J779,0)</f>
        <v>0</v>
      </c>
      <c r="BJ779" s="17" t="s">
        <v>80</v>
      </c>
      <c r="BK779" s="163">
        <f>ROUND(I779*H779,2)</f>
        <v>0</v>
      </c>
      <c r="BL779" s="17" t="s">
        <v>121</v>
      </c>
      <c r="BM779" s="162" t="s">
        <v>883</v>
      </c>
    </row>
    <row r="780" spans="1:65" s="2" customFormat="1" ht="11.25">
      <c r="A780" s="34"/>
      <c r="B780" s="35"/>
      <c r="C780" s="36"/>
      <c r="D780" s="164" t="s">
        <v>123</v>
      </c>
      <c r="E780" s="36"/>
      <c r="F780" s="165" t="s">
        <v>511</v>
      </c>
      <c r="G780" s="36"/>
      <c r="H780" s="36"/>
      <c r="I780" s="166"/>
      <c r="J780" s="36"/>
      <c r="K780" s="36"/>
      <c r="L780" s="39"/>
      <c r="M780" s="167"/>
      <c r="N780" s="168"/>
      <c r="O780" s="64"/>
      <c r="P780" s="64"/>
      <c r="Q780" s="64"/>
      <c r="R780" s="64"/>
      <c r="S780" s="64"/>
      <c r="T780" s="65"/>
      <c r="U780" s="34"/>
      <c r="V780" s="34"/>
      <c r="W780" s="34"/>
      <c r="X780" s="34"/>
      <c r="Y780" s="34"/>
      <c r="Z780" s="34"/>
      <c r="AA780" s="34"/>
      <c r="AB780" s="34"/>
      <c r="AC780" s="34"/>
      <c r="AD780" s="34"/>
      <c r="AE780" s="34"/>
      <c r="AT780" s="17" t="s">
        <v>123</v>
      </c>
      <c r="AU780" s="17" t="s">
        <v>82</v>
      </c>
    </row>
    <row r="781" spans="1:65" s="2" customFormat="1" ht="37.9" customHeight="1">
      <c r="A781" s="34"/>
      <c r="B781" s="35"/>
      <c r="C781" s="151" t="s">
        <v>668</v>
      </c>
      <c r="D781" s="151" t="s">
        <v>116</v>
      </c>
      <c r="E781" s="152" t="s">
        <v>512</v>
      </c>
      <c r="F781" s="153" t="s">
        <v>513</v>
      </c>
      <c r="G781" s="154" t="s">
        <v>130</v>
      </c>
      <c r="H781" s="155">
        <v>26.25</v>
      </c>
      <c r="I781" s="156"/>
      <c r="J781" s="157">
        <f>ROUND(I781*H781,2)</f>
        <v>0</v>
      </c>
      <c r="K781" s="153" t="s">
        <v>120</v>
      </c>
      <c r="L781" s="39"/>
      <c r="M781" s="158" t="s">
        <v>19</v>
      </c>
      <c r="N781" s="159" t="s">
        <v>43</v>
      </c>
      <c r="O781" s="64"/>
      <c r="P781" s="160">
        <f>O781*H781</f>
        <v>0</v>
      </c>
      <c r="Q781" s="160">
        <v>0</v>
      </c>
      <c r="R781" s="160">
        <f>Q781*H781</f>
        <v>0</v>
      </c>
      <c r="S781" s="160">
        <v>0</v>
      </c>
      <c r="T781" s="161">
        <f>S781*H781</f>
        <v>0</v>
      </c>
      <c r="U781" s="34"/>
      <c r="V781" s="34"/>
      <c r="W781" s="34"/>
      <c r="X781" s="34"/>
      <c r="Y781" s="34"/>
      <c r="Z781" s="34"/>
      <c r="AA781" s="34"/>
      <c r="AB781" s="34"/>
      <c r="AC781" s="34"/>
      <c r="AD781" s="34"/>
      <c r="AE781" s="34"/>
      <c r="AR781" s="162" t="s">
        <v>121</v>
      </c>
      <c r="AT781" s="162" t="s">
        <v>116</v>
      </c>
      <c r="AU781" s="162" t="s">
        <v>82</v>
      </c>
      <c r="AY781" s="17" t="s">
        <v>122</v>
      </c>
      <c r="BE781" s="163">
        <f>IF(N781="základní",J781,0)</f>
        <v>0</v>
      </c>
      <c r="BF781" s="163">
        <f>IF(N781="snížená",J781,0)</f>
        <v>0</v>
      </c>
      <c r="BG781" s="163">
        <f>IF(N781="zákl. přenesená",J781,0)</f>
        <v>0</v>
      </c>
      <c r="BH781" s="163">
        <f>IF(N781="sníž. přenesená",J781,0)</f>
        <v>0</v>
      </c>
      <c r="BI781" s="163">
        <f>IF(N781="nulová",J781,0)</f>
        <v>0</v>
      </c>
      <c r="BJ781" s="17" t="s">
        <v>80</v>
      </c>
      <c r="BK781" s="163">
        <f>ROUND(I781*H781,2)</f>
        <v>0</v>
      </c>
      <c r="BL781" s="17" t="s">
        <v>121</v>
      </c>
      <c r="BM781" s="162" t="s">
        <v>884</v>
      </c>
    </row>
    <row r="782" spans="1:65" s="2" customFormat="1" ht="19.5">
      <c r="A782" s="34"/>
      <c r="B782" s="35"/>
      <c r="C782" s="36"/>
      <c r="D782" s="164" t="s">
        <v>123</v>
      </c>
      <c r="E782" s="36"/>
      <c r="F782" s="165" t="s">
        <v>513</v>
      </c>
      <c r="G782" s="36"/>
      <c r="H782" s="36"/>
      <c r="I782" s="166"/>
      <c r="J782" s="36"/>
      <c r="K782" s="36"/>
      <c r="L782" s="39"/>
      <c r="M782" s="167"/>
      <c r="N782" s="168"/>
      <c r="O782" s="64"/>
      <c r="P782" s="64"/>
      <c r="Q782" s="64"/>
      <c r="R782" s="64"/>
      <c r="S782" s="64"/>
      <c r="T782" s="65"/>
      <c r="U782" s="34"/>
      <c r="V782" s="34"/>
      <c r="W782" s="34"/>
      <c r="X782" s="34"/>
      <c r="Y782" s="34"/>
      <c r="Z782" s="34"/>
      <c r="AA782" s="34"/>
      <c r="AB782" s="34"/>
      <c r="AC782" s="34"/>
      <c r="AD782" s="34"/>
      <c r="AE782" s="34"/>
      <c r="AT782" s="17" t="s">
        <v>123</v>
      </c>
      <c r="AU782" s="17" t="s">
        <v>82</v>
      </c>
    </row>
    <row r="783" spans="1:65" s="11" customFormat="1" ht="11.25">
      <c r="B783" s="169"/>
      <c r="C783" s="170"/>
      <c r="D783" s="164" t="s">
        <v>132</v>
      </c>
      <c r="E783" s="171" t="s">
        <v>19</v>
      </c>
      <c r="F783" s="172" t="s">
        <v>885</v>
      </c>
      <c r="G783" s="170"/>
      <c r="H783" s="173">
        <v>26.25</v>
      </c>
      <c r="I783" s="174"/>
      <c r="J783" s="170"/>
      <c r="K783" s="170"/>
      <c r="L783" s="175"/>
      <c r="M783" s="176"/>
      <c r="N783" s="177"/>
      <c r="O783" s="177"/>
      <c r="P783" s="177"/>
      <c r="Q783" s="177"/>
      <c r="R783" s="177"/>
      <c r="S783" s="177"/>
      <c r="T783" s="178"/>
      <c r="AT783" s="179" t="s">
        <v>132</v>
      </c>
      <c r="AU783" s="179" t="s">
        <v>82</v>
      </c>
      <c r="AV783" s="11" t="s">
        <v>82</v>
      </c>
      <c r="AW783" s="11" t="s">
        <v>33</v>
      </c>
      <c r="AX783" s="11" t="s">
        <v>72</v>
      </c>
      <c r="AY783" s="179" t="s">
        <v>122</v>
      </c>
    </row>
    <row r="784" spans="1:65" s="13" customFormat="1" ht="11.25">
      <c r="B784" s="190"/>
      <c r="C784" s="191"/>
      <c r="D784" s="164" t="s">
        <v>132</v>
      </c>
      <c r="E784" s="192" t="s">
        <v>19</v>
      </c>
      <c r="F784" s="193" t="s">
        <v>138</v>
      </c>
      <c r="G784" s="191"/>
      <c r="H784" s="194">
        <v>26.25</v>
      </c>
      <c r="I784" s="195"/>
      <c r="J784" s="191"/>
      <c r="K784" s="191"/>
      <c r="L784" s="196"/>
      <c r="M784" s="197"/>
      <c r="N784" s="198"/>
      <c r="O784" s="198"/>
      <c r="P784" s="198"/>
      <c r="Q784" s="198"/>
      <c r="R784" s="198"/>
      <c r="S784" s="198"/>
      <c r="T784" s="199"/>
      <c r="AT784" s="200" t="s">
        <v>132</v>
      </c>
      <c r="AU784" s="200" t="s">
        <v>82</v>
      </c>
      <c r="AV784" s="13" t="s">
        <v>121</v>
      </c>
      <c r="AW784" s="13" t="s">
        <v>33</v>
      </c>
      <c r="AX784" s="13" t="s">
        <v>80</v>
      </c>
      <c r="AY784" s="200" t="s">
        <v>122</v>
      </c>
    </row>
    <row r="785" spans="1:65" s="2" customFormat="1" ht="24.2" customHeight="1">
      <c r="A785" s="34"/>
      <c r="B785" s="35"/>
      <c r="C785" s="201" t="s">
        <v>886</v>
      </c>
      <c r="D785" s="201" t="s">
        <v>312</v>
      </c>
      <c r="E785" s="202" t="s">
        <v>515</v>
      </c>
      <c r="F785" s="203" t="s">
        <v>516</v>
      </c>
      <c r="G785" s="204" t="s">
        <v>141</v>
      </c>
      <c r="H785" s="205">
        <v>3.9380000000000002</v>
      </c>
      <c r="I785" s="206"/>
      <c r="J785" s="207">
        <f>ROUND(I785*H785,2)</f>
        <v>0</v>
      </c>
      <c r="K785" s="203" t="s">
        <v>120</v>
      </c>
      <c r="L785" s="208"/>
      <c r="M785" s="209" t="s">
        <v>19</v>
      </c>
      <c r="N785" s="210" t="s">
        <v>43</v>
      </c>
      <c r="O785" s="64"/>
      <c r="P785" s="160">
        <f>O785*H785</f>
        <v>0</v>
      </c>
      <c r="Q785" s="160">
        <v>0</v>
      </c>
      <c r="R785" s="160">
        <f>Q785*H785</f>
        <v>0</v>
      </c>
      <c r="S785" s="160">
        <v>0</v>
      </c>
      <c r="T785" s="161">
        <f>S785*H785</f>
        <v>0</v>
      </c>
      <c r="U785" s="34"/>
      <c r="V785" s="34"/>
      <c r="W785" s="34"/>
      <c r="X785" s="34"/>
      <c r="Y785" s="34"/>
      <c r="Z785" s="34"/>
      <c r="AA785" s="34"/>
      <c r="AB785" s="34"/>
      <c r="AC785" s="34"/>
      <c r="AD785" s="34"/>
      <c r="AE785" s="34"/>
      <c r="AR785" s="162" t="s">
        <v>142</v>
      </c>
      <c r="AT785" s="162" t="s">
        <v>312</v>
      </c>
      <c r="AU785" s="162" t="s">
        <v>82</v>
      </c>
      <c r="AY785" s="17" t="s">
        <v>122</v>
      </c>
      <c r="BE785" s="163">
        <f>IF(N785="základní",J785,0)</f>
        <v>0</v>
      </c>
      <c r="BF785" s="163">
        <f>IF(N785="snížená",J785,0)</f>
        <v>0</v>
      </c>
      <c r="BG785" s="163">
        <f>IF(N785="zákl. přenesená",J785,0)</f>
        <v>0</v>
      </c>
      <c r="BH785" s="163">
        <f>IF(N785="sníž. přenesená",J785,0)</f>
        <v>0</v>
      </c>
      <c r="BI785" s="163">
        <f>IF(N785="nulová",J785,0)</f>
        <v>0</v>
      </c>
      <c r="BJ785" s="17" t="s">
        <v>80</v>
      </c>
      <c r="BK785" s="163">
        <f>ROUND(I785*H785,2)</f>
        <v>0</v>
      </c>
      <c r="BL785" s="17" t="s">
        <v>121</v>
      </c>
      <c r="BM785" s="162" t="s">
        <v>887</v>
      </c>
    </row>
    <row r="786" spans="1:65" s="2" customFormat="1" ht="11.25">
      <c r="A786" s="34"/>
      <c r="B786" s="35"/>
      <c r="C786" s="36"/>
      <c r="D786" s="164" t="s">
        <v>123</v>
      </c>
      <c r="E786" s="36"/>
      <c r="F786" s="165" t="s">
        <v>516</v>
      </c>
      <c r="G786" s="36"/>
      <c r="H786" s="36"/>
      <c r="I786" s="166"/>
      <c r="J786" s="36"/>
      <c r="K786" s="36"/>
      <c r="L786" s="39"/>
      <c r="M786" s="167"/>
      <c r="N786" s="168"/>
      <c r="O786" s="64"/>
      <c r="P786" s="64"/>
      <c r="Q786" s="64"/>
      <c r="R786" s="64"/>
      <c r="S786" s="64"/>
      <c r="T786" s="65"/>
      <c r="U786" s="34"/>
      <c r="V786" s="34"/>
      <c r="W786" s="34"/>
      <c r="X786" s="34"/>
      <c r="Y786" s="34"/>
      <c r="Z786" s="34"/>
      <c r="AA786" s="34"/>
      <c r="AB786" s="34"/>
      <c r="AC786" s="34"/>
      <c r="AD786" s="34"/>
      <c r="AE786" s="34"/>
      <c r="AT786" s="17" t="s">
        <v>123</v>
      </c>
      <c r="AU786" s="17" t="s">
        <v>82</v>
      </c>
    </row>
    <row r="787" spans="1:65" s="11" customFormat="1" ht="11.25">
      <c r="B787" s="169"/>
      <c r="C787" s="170"/>
      <c r="D787" s="164" t="s">
        <v>132</v>
      </c>
      <c r="E787" s="171" t="s">
        <v>19</v>
      </c>
      <c r="F787" s="172" t="s">
        <v>673</v>
      </c>
      <c r="G787" s="170"/>
      <c r="H787" s="173">
        <v>3.9380000000000002</v>
      </c>
      <c r="I787" s="174"/>
      <c r="J787" s="170"/>
      <c r="K787" s="170"/>
      <c r="L787" s="175"/>
      <c r="M787" s="176"/>
      <c r="N787" s="177"/>
      <c r="O787" s="177"/>
      <c r="P787" s="177"/>
      <c r="Q787" s="177"/>
      <c r="R787" s="177"/>
      <c r="S787" s="177"/>
      <c r="T787" s="178"/>
      <c r="AT787" s="179" t="s">
        <v>132</v>
      </c>
      <c r="AU787" s="179" t="s">
        <v>82</v>
      </c>
      <c r="AV787" s="11" t="s">
        <v>82</v>
      </c>
      <c r="AW787" s="11" t="s">
        <v>33</v>
      </c>
      <c r="AX787" s="11" t="s">
        <v>72</v>
      </c>
      <c r="AY787" s="179" t="s">
        <v>122</v>
      </c>
    </row>
    <row r="788" spans="1:65" s="13" customFormat="1" ht="11.25">
      <c r="B788" s="190"/>
      <c r="C788" s="191"/>
      <c r="D788" s="164" t="s">
        <v>132</v>
      </c>
      <c r="E788" s="192" t="s">
        <v>19</v>
      </c>
      <c r="F788" s="193" t="s">
        <v>138</v>
      </c>
      <c r="G788" s="191"/>
      <c r="H788" s="194">
        <v>3.9380000000000002</v>
      </c>
      <c r="I788" s="195"/>
      <c r="J788" s="191"/>
      <c r="K788" s="191"/>
      <c r="L788" s="196"/>
      <c r="M788" s="197"/>
      <c r="N788" s="198"/>
      <c r="O788" s="198"/>
      <c r="P788" s="198"/>
      <c r="Q788" s="198"/>
      <c r="R788" s="198"/>
      <c r="S788" s="198"/>
      <c r="T788" s="199"/>
      <c r="AT788" s="200" t="s">
        <v>132</v>
      </c>
      <c r="AU788" s="200" t="s">
        <v>82</v>
      </c>
      <c r="AV788" s="13" t="s">
        <v>121</v>
      </c>
      <c r="AW788" s="13" t="s">
        <v>33</v>
      </c>
      <c r="AX788" s="13" t="s">
        <v>80</v>
      </c>
      <c r="AY788" s="200" t="s">
        <v>122</v>
      </c>
    </row>
    <row r="789" spans="1:65" s="2" customFormat="1" ht="21.75" customHeight="1">
      <c r="A789" s="34"/>
      <c r="B789" s="35"/>
      <c r="C789" s="201" t="s">
        <v>669</v>
      </c>
      <c r="D789" s="201" t="s">
        <v>312</v>
      </c>
      <c r="E789" s="202" t="s">
        <v>518</v>
      </c>
      <c r="F789" s="203" t="s">
        <v>519</v>
      </c>
      <c r="G789" s="204" t="s">
        <v>141</v>
      </c>
      <c r="H789" s="205">
        <v>3.9380000000000002</v>
      </c>
      <c r="I789" s="206"/>
      <c r="J789" s="207">
        <f>ROUND(I789*H789,2)</f>
        <v>0</v>
      </c>
      <c r="K789" s="203" t="s">
        <v>120</v>
      </c>
      <c r="L789" s="208"/>
      <c r="M789" s="209" t="s">
        <v>19</v>
      </c>
      <c r="N789" s="210" t="s">
        <v>43</v>
      </c>
      <c r="O789" s="64"/>
      <c r="P789" s="160">
        <f>O789*H789</f>
        <v>0</v>
      </c>
      <c r="Q789" s="160">
        <v>0</v>
      </c>
      <c r="R789" s="160">
        <f>Q789*H789</f>
        <v>0</v>
      </c>
      <c r="S789" s="160">
        <v>0</v>
      </c>
      <c r="T789" s="161">
        <f>S789*H789</f>
        <v>0</v>
      </c>
      <c r="U789" s="34"/>
      <c r="V789" s="34"/>
      <c r="W789" s="34"/>
      <c r="X789" s="34"/>
      <c r="Y789" s="34"/>
      <c r="Z789" s="34"/>
      <c r="AA789" s="34"/>
      <c r="AB789" s="34"/>
      <c r="AC789" s="34"/>
      <c r="AD789" s="34"/>
      <c r="AE789" s="34"/>
      <c r="AR789" s="162" t="s">
        <v>142</v>
      </c>
      <c r="AT789" s="162" t="s">
        <v>312</v>
      </c>
      <c r="AU789" s="162" t="s">
        <v>82</v>
      </c>
      <c r="AY789" s="17" t="s">
        <v>122</v>
      </c>
      <c r="BE789" s="163">
        <f>IF(N789="základní",J789,0)</f>
        <v>0</v>
      </c>
      <c r="BF789" s="163">
        <f>IF(N789="snížená",J789,0)</f>
        <v>0</v>
      </c>
      <c r="BG789" s="163">
        <f>IF(N789="zákl. přenesená",J789,0)</f>
        <v>0</v>
      </c>
      <c r="BH789" s="163">
        <f>IF(N789="sníž. přenesená",J789,0)</f>
        <v>0</v>
      </c>
      <c r="BI789" s="163">
        <f>IF(N789="nulová",J789,0)</f>
        <v>0</v>
      </c>
      <c r="BJ789" s="17" t="s">
        <v>80</v>
      </c>
      <c r="BK789" s="163">
        <f>ROUND(I789*H789,2)</f>
        <v>0</v>
      </c>
      <c r="BL789" s="17" t="s">
        <v>121</v>
      </c>
      <c r="BM789" s="162" t="s">
        <v>888</v>
      </c>
    </row>
    <row r="790" spans="1:65" s="2" customFormat="1" ht="11.25">
      <c r="A790" s="34"/>
      <c r="B790" s="35"/>
      <c r="C790" s="36"/>
      <c r="D790" s="164" t="s">
        <v>123</v>
      </c>
      <c r="E790" s="36"/>
      <c r="F790" s="165" t="s">
        <v>519</v>
      </c>
      <c r="G790" s="36"/>
      <c r="H790" s="36"/>
      <c r="I790" s="166"/>
      <c r="J790" s="36"/>
      <c r="K790" s="36"/>
      <c r="L790" s="39"/>
      <c r="M790" s="167"/>
      <c r="N790" s="168"/>
      <c r="O790" s="64"/>
      <c r="P790" s="64"/>
      <c r="Q790" s="64"/>
      <c r="R790" s="64"/>
      <c r="S790" s="64"/>
      <c r="T790" s="65"/>
      <c r="U790" s="34"/>
      <c r="V790" s="34"/>
      <c r="W790" s="34"/>
      <c r="X790" s="34"/>
      <c r="Y790" s="34"/>
      <c r="Z790" s="34"/>
      <c r="AA790" s="34"/>
      <c r="AB790" s="34"/>
      <c r="AC790" s="34"/>
      <c r="AD790" s="34"/>
      <c r="AE790" s="34"/>
      <c r="AT790" s="17" t="s">
        <v>123</v>
      </c>
      <c r="AU790" s="17" t="s">
        <v>82</v>
      </c>
    </row>
    <row r="791" spans="1:65" s="11" customFormat="1" ht="11.25">
      <c r="B791" s="169"/>
      <c r="C791" s="170"/>
      <c r="D791" s="164" t="s">
        <v>132</v>
      </c>
      <c r="E791" s="171" t="s">
        <v>19</v>
      </c>
      <c r="F791" s="172" t="s">
        <v>673</v>
      </c>
      <c r="G791" s="170"/>
      <c r="H791" s="173">
        <v>3.9380000000000002</v>
      </c>
      <c r="I791" s="174"/>
      <c r="J791" s="170"/>
      <c r="K791" s="170"/>
      <c r="L791" s="175"/>
      <c r="M791" s="176"/>
      <c r="N791" s="177"/>
      <c r="O791" s="177"/>
      <c r="P791" s="177"/>
      <c r="Q791" s="177"/>
      <c r="R791" s="177"/>
      <c r="S791" s="177"/>
      <c r="T791" s="178"/>
      <c r="AT791" s="179" t="s">
        <v>132</v>
      </c>
      <c r="AU791" s="179" t="s">
        <v>82</v>
      </c>
      <c r="AV791" s="11" t="s">
        <v>82</v>
      </c>
      <c r="AW791" s="11" t="s">
        <v>33</v>
      </c>
      <c r="AX791" s="11" t="s">
        <v>72</v>
      </c>
      <c r="AY791" s="179" t="s">
        <v>122</v>
      </c>
    </row>
    <row r="792" spans="1:65" s="13" customFormat="1" ht="11.25">
      <c r="B792" s="190"/>
      <c r="C792" s="191"/>
      <c r="D792" s="164" t="s">
        <v>132</v>
      </c>
      <c r="E792" s="192" t="s">
        <v>19</v>
      </c>
      <c r="F792" s="193" t="s">
        <v>138</v>
      </c>
      <c r="G792" s="191"/>
      <c r="H792" s="194">
        <v>3.9380000000000002</v>
      </c>
      <c r="I792" s="195"/>
      <c r="J792" s="191"/>
      <c r="K792" s="191"/>
      <c r="L792" s="196"/>
      <c r="M792" s="197"/>
      <c r="N792" s="198"/>
      <c r="O792" s="198"/>
      <c r="P792" s="198"/>
      <c r="Q792" s="198"/>
      <c r="R792" s="198"/>
      <c r="S792" s="198"/>
      <c r="T792" s="199"/>
      <c r="AT792" s="200" t="s">
        <v>132</v>
      </c>
      <c r="AU792" s="200" t="s">
        <v>82</v>
      </c>
      <c r="AV792" s="13" t="s">
        <v>121</v>
      </c>
      <c r="AW792" s="13" t="s">
        <v>33</v>
      </c>
      <c r="AX792" s="13" t="s">
        <v>80</v>
      </c>
      <c r="AY792" s="200" t="s">
        <v>122</v>
      </c>
    </row>
    <row r="793" spans="1:65" s="2" customFormat="1" ht="24.2" customHeight="1">
      <c r="A793" s="34"/>
      <c r="B793" s="35"/>
      <c r="C793" s="201" t="s">
        <v>889</v>
      </c>
      <c r="D793" s="201" t="s">
        <v>312</v>
      </c>
      <c r="E793" s="202" t="s">
        <v>520</v>
      </c>
      <c r="F793" s="203" t="s">
        <v>521</v>
      </c>
      <c r="G793" s="204" t="s">
        <v>141</v>
      </c>
      <c r="H793" s="205">
        <v>3.2810000000000001</v>
      </c>
      <c r="I793" s="206"/>
      <c r="J793" s="207">
        <f>ROUND(I793*H793,2)</f>
        <v>0</v>
      </c>
      <c r="K793" s="203" t="s">
        <v>120</v>
      </c>
      <c r="L793" s="208"/>
      <c r="M793" s="209" t="s">
        <v>19</v>
      </c>
      <c r="N793" s="210" t="s">
        <v>43</v>
      </c>
      <c r="O793" s="64"/>
      <c r="P793" s="160">
        <f>O793*H793</f>
        <v>0</v>
      </c>
      <c r="Q793" s="160">
        <v>0</v>
      </c>
      <c r="R793" s="160">
        <f>Q793*H793</f>
        <v>0</v>
      </c>
      <c r="S793" s="160">
        <v>0</v>
      </c>
      <c r="T793" s="161">
        <f>S793*H793</f>
        <v>0</v>
      </c>
      <c r="U793" s="34"/>
      <c r="V793" s="34"/>
      <c r="W793" s="34"/>
      <c r="X793" s="34"/>
      <c r="Y793" s="34"/>
      <c r="Z793" s="34"/>
      <c r="AA793" s="34"/>
      <c r="AB793" s="34"/>
      <c r="AC793" s="34"/>
      <c r="AD793" s="34"/>
      <c r="AE793" s="34"/>
      <c r="AR793" s="162" t="s">
        <v>142</v>
      </c>
      <c r="AT793" s="162" t="s">
        <v>312</v>
      </c>
      <c r="AU793" s="162" t="s">
        <v>82</v>
      </c>
      <c r="AY793" s="17" t="s">
        <v>122</v>
      </c>
      <c r="BE793" s="163">
        <f>IF(N793="základní",J793,0)</f>
        <v>0</v>
      </c>
      <c r="BF793" s="163">
        <f>IF(N793="snížená",J793,0)</f>
        <v>0</v>
      </c>
      <c r="BG793" s="163">
        <f>IF(N793="zákl. přenesená",J793,0)</f>
        <v>0</v>
      </c>
      <c r="BH793" s="163">
        <f>IF(N793="sníž. přenesená",J793,0)</f>
        <v>0</v>
      </c>
      <c r="BI793" s="163">
        <f>IF(N793="nulová",J793,0)</f>
        <v>0</v>
      </c>
      <c r="BJ793" s="17" t="s">
        <v>80</v>
      </c>
      <c r="BK793" s="163">
        <f>ROUND(I793*H793,2)</f>
        <v>0</v>
      </c>
      <c r="BL793" s="17" t="s">
        <v>121</v>
      </c>
      <c r="BM793" s="162" t="s">
        <v>890</v>
      </c>
    </row>
    <row r="794" spans="1:65" s="2" customFormat="1" ht="11.25">
      <c r="A794" s="34"/>
      <c r="B794" s="35"/>
      <c r="C794" s="36"/>
      <c r="D794" s="164" t="s">
        <v>123</v>
      </c>
      <c r="E794" s="36"/>
      <c r="F794" s="165" t="s">
        <v>521</v>
      </c>
      <c r="G794" s="36"/>
      <c r="H794" s="36"/>
      <c r="I794" s="166"/>
      <c r="J794" s="36"/>
      <c r="K794" s="36"/>
      <c r="L794" s="39"/>
      <c r="M794" s="167"/>
      <c r="N794" s="168"/>
      <c r="O794" s="64"/>
      <c r="P794" s="64"/>
      <c r="Q794" s="64"/>
      <c r="R794" s="64"/>
      <c r="S794" s="64"/>
      <c r="T794" s="65"/>
      <c r="U794" s="34"/>
      <c r="V794" s="34"/>
      <c r="W794" s="34"/>
      <c r="X794" s="34"/>
      <c r="Y794" s="34"/>
      <c r="Z794" s="34"/>
      <c r="AA794" s="34"/>
      <c r="AB794" s="34"/>
      <c r="AC794" s="34"/>
      <c r="AD794" s="34"/>
      <c r="AE794" s="34"/>
      <c r="AT794" s="17" t="s">
        <v>123</v>
      </c>
      <c r="AU794" s="17" t="s">
        <v>82</v>
      </c>
    </row>
    <row r="795" spans="1:65" s="11" customFormat="1" ht="11.25">
      <c r="B795" s="169"/>
      <c r="C795" s="170"/>
      <c r="D795" s="164" t="s">
        <v>132</v>
      </c>
      <c r="E795" s="171" t="s">
        <v>19</v>
      </c>
      <c r="F795" s="172" t="s">
        <v>677</v>
      </c>
      <c r="G795" s="170"/>
      <c r="H795" s="173">
        <v>3.2810000000000001</v>
      </c>
      <c r="I795" s="174"/>
      <c r="J795" s="170"/>
      <c r="K795" s="170"/>
      <c r="L795" s="175"/>
      <c r="M795" s="176"/>
      <c r="N795" s="177"/>
      <c r="O795" s="177"/>
      <c r="P795" s="177"/>
      <c r="Q795" s="177"/>
      <c r="R795" s="177"/>
      <c r="S795" s="177"/>
      <c r="T795" s="178"/>
      <c r="AT795" s="179" t="s">
        <v>132</v>
      </c>
      <c r="AU795" s="179" t="s">
        <v>82</v>
      </c>
      <c r="AV795" s="11" t="s">
        <v>82</v>
      </c>
      <c r="AW795" s="11" t="s">
        <v>33</v>
      </c>
      <c r="AX795" s="11" t="s">
        <v>72</v>
      </c>
      <c r="AY795" s="179" t="s">
        <v>122</v>
      </c>
    </row>
    <row r="796" spans="1:65" s="13" customFormat="1" ht="11.25">
      <c r="B796" s="190"/>
      <c r="C796" s="191"/>
      <c r="D796" s="164" t="s">
        <v>132</v>
      </c>
      <c r="E796" s="192" t="s">
        <v>19</v>
      </c>
      <c r="F796" s="193" t="s">
        <v>138</v>
      </c>
      <c r="G796" s="191"/>
      <c r="H796" s="194">
        <v>3.2810000000000001</v>
      </c>
      <c r="I796" s="195"/>
      <c r="J796" s="191"/>
      <c r="K796" s="191"/>
      <c r="L796" s="196"/>
      <c r="M796" s="197"/>
      <c r="N796" s="198"/>
      <c r="O796" s="198"/>
      <c r="P796" s="198"/>
      <c r="Q796" s="198"/>
      <c r="R796" s="198"/>
      <c r="S796" s="198"/>
      <c r="T796" s="199"/>
      <c r="AT796" s="200" t="s">
        <v>132</v>
      </c>
      <c r="AU796" s="200" t="s">
        <v>82</v>
      </c>
      <c r="AV796" s="13" t="s">
        <v>121</v>
      </c>
      <c r="AW796" s="13" t="s">
        <v>33</v>
      </c>
      <c r="AX796" s="13" t="s">
        <v>80</v>
      </c>
      <c r="AY796" s="200" t="s">
        <v>122</v>
      </c>
    </row>
    <row r="797" spans="1:65" s="2" customFormat="1" ht="16.5" customHeight="1">
      <c r="A797" s="34"/>
      <c r="B797" s="35"/>
      <c r="C797" s="201" t="s">
        <v>672</v>
      </c>
      <c r="D797" s="201" t="s">
        <v>312</v>
      </c>
      <c r="E797" s="202" t="s">
        <v>523</v>
      </c>
      <c r="F797" s="203" t="s">
        <v>524</v>
      </c>
      <c r="G797" s="204" t="s">
        <v>119</v>
      </c>
      <c r="H797" s="205">
        <v>2</v>
      </c>
      <c r="I797" s="206"/>
      <c r="J797" s="207">
        <f>ROUND(I797*H797,2)</f>
        <v>0</v>
      </c>
      <c r="K797" s="203" t="s">
        <v>120</v>
      </c>
      <c r="L797" s="208"/>
      <c r="M797" s="209" t="s">
        <v>19</v>
      </c>
      <c r="N797" s="210" t="s">
        <v>43</v>
      </c>
      <c r="O797" s="64"/>
      <c r="P797" s="160">
        <f>O797*H797</f>
        <v>0</v>
      </c>
      <c r="Q797" s="160">
        <v>0</v>
      </c>
      <c r="R797" s="160">
        <f>Q797*H797</f>
        <v>0</v>
      </c>
      <c r="S797" s="160">
        <v>0</v>
      </c>
      <c r="T797" s="161">
        <f>S797*H797</f>
        <v>0</v>
      </c>
      <c r="U797" s="34"/>
      <c r="V797" s="34"/>
      <c r="W797" s="34"/>
      <c r="X797" s="34"/>
      <c r="Y797" s="34"/>
      <c r="Z797" s="34"/>
      <c r="AA797" s="34"/>
      <c r="AB797" s="34"/>
      <c r="AC797" s="34"/>
      <c r="AD797" s="34"/>
      <c r="AE797" s="34"/>
      <c r="AR797" s="162" t="s">
        <v>142</v>
      </c>
      <c r="AT797" s="162" t="s">
        <v>312</v>
      </c>
      <c r="AU797" s="162" t="s">
        <v>82</v>
      </c>
      <c r="AY797" s="17" t="s">
        <v>122</v>
      </c>
      <c r="BE797" s="163">
        <f>IF(N797="základní",J797,0)</f>
        <v>0</v>
      </c>
      <c r="BF797" s="163">
        <f>IF(N797="snížená",J797,0)</f>
        <v>0</v>
      </c>
      <c r="BG797" s="163">
        <f>IF(N797="zákl. přenesená",J797,0)</f>
        <v>0</v>
      </c>
      <c r="BH797" s="163">
        <f>IF(N797="sníž. přenesená",J797,0)</f>
        <v>0</v>
      </c>
      <c r="BI797" s="163">
        <f>IF(N797="nulová",J797,0)</f>
        <v>0</v>
      </c>
      <c r="BJ797" s="17" t="s">
        <v>80</v>
      </c>
      <c r="BK797" s="163">
        <f>ROUND(I797*H797,2)</f>
        <v>0</v>
      </c>
      <c r="BL797" s="17" t="s">
        <v>121</v>
      </c>
      <c r="BM797" s="162" t="s">
        <v>891</v>
      </c>
    </row>
    <row r="798" spans="1:65" s="2" customFormat="1" ht="11.25">
      <c r="A798" s="34"/>
      <c r="B798" s="35"/>
      <c r="C798" s="36"/>
      <c r="D798" s="164" t="s">
        <v>123</v>
      </c>
      <c r="E798" s="36"/>
      <c r="F798" s="165" t="s">
        <v>524</v>
      </c>
      <c r="G798" s="36"/>
      <c r="H798" s="36"/>
      <c r="I798" s="166"/>
      <c r="J798" s="36"/>
      <c r="K798" s="36"/>
      <c r="L798" s="39"/>
      <c r="M798" s="167"/>
      <c r="N798" s="168"/>
      <c r="O798" s="64"/>
      <c r="P798" s="64"/>
      <c r="Q798" s="64"/>
      <c r="R798" s="64"/>
      <c r="S798" s="64"/>
      <c r="T798" s="65"/>
      <c r="U798" s="34"/>
      <c r="V798" s="34"/>
      <c r="W798" s="34"/>
      <c r="X798" s="34"/>
      <c r="Y798" s="34"/>
      <c r="Z798" s="34"/>
      <c r="AA798" s="34"/>
      <c r="AB798" s="34"/>
      <c r="AC798" s="34"/>
      <c r="AD798" s="34"/>
      <c r="AE798" s="34"/>
      <c r="AT798" s="17" t="s">
        <v>123</v>
      </c>
      <c r="AU798" s="17" t="s">
        <v>82</v>
      </c>
    </row>
    <row r="799" spans="1:65" s="2" customFormat="1" ht="55.5" customHeight="1">
      <c r="A799" s="34"/>
      <c r="B799" s="35"/>
      <c r="C799" s="151" t="s">
        <v>892</v>
      </c>
      <c r="D799" s="151" t="s">
        <v>116</v>
      </c>
      <c r="E799" s="152" t="s">
        <v>151</v>
      </c>
      <c r="F799" s="153" t="s">
        <v>152</v>
      </c>
      <c r="G799" s="154" t="s">
        <v>141</v>
      </c>
      <c r="H799" s="155">
        <v>11.157</v>
      </c>
      <c r="I799" s="156"/>
      <c r="J799" s="157">
        <f>ROUND(I799*H799,2)</f>
        <v>0</v>
      </c>
      <c r="K799" s="153" t="s">
        <v>120</v>
      </c>
      <c r="L799" s="39"/>
      <c r="M799" s="158" t="s">
        <v>19</v>
      </c>
      <c r="N799" s="159" t="s">
        <v>43</v>
      </c>
      <c r="O799" s="64"/>
      <c r="P799" s="160">
        <f>O799*H799</f>
        <v>0</v>
      </c>
      <c r="Q799" s="160">
        <v>0</v>
      </c>
      <c r="R799" s="160">
        <f>Q799*H799</f>
        <v>0</v>
      </c>
      <c r="S799" s="160">
        <v>0</v>
      </c>
      <c r="T799" s="161">
        <f>S799*H799</f>
        <v>0</v>
      </c>
      <c r="U799" s="34"/>
      <c r="V799" s="34"/>
      <c r="W799" s="34"/>
      <c r="X799" s="34"/>
      <c r="Y799" s="34"/>
      <c r="Z799" s="34"/>
      <c r="AA799" s="34"/>
      <c r="AB799" s="34"/>
      <c r="AC799" s="34"/>
      <c r="AD799" s="34"/>
      <c r="AE799" s="34"/>
      <c r="AR799" s="162" t="s">
        <v>121</v>
      </c>
      <c r="AT799" s="162" t="s">
        <v>116</v>
      </c>
      <c r="AU799" s="162" t="s">
        <v>82</v>
      </c>
      <c r="AY799" s="17" t="s">
        <v>122</v>
      </c>
      <c r="BE799" s="163">
        <f>IF(N799="základní",J799,0)</f>
        <v>0</v>
      </c>
      <c r="BF799" s="163">
        <f>IF(N799="snížená",J799,0)</f>
        <v>0</v>
      </c>
      <c r="BG799" s="163">
        <f>IF(N799="zákl. přenesená",J799,0)</f>
        <v>0</v>
      </c>
      <c r="BH799" s="163">
        <f>IF(N799="sníž. přenesená",J799,0)</f>
        <v>0</v>
      </c>
      <c r="BI799" s="163">
        <f>IF(N799="nulová",J799,0)</f>
        <v>0</v>
      </c>
      <c r="BJ799" s="17" t="s">
        <v>80</v>
      </c>
      <c r="BK799" s="163">
        <f>ROUND(I799*H799,2)</f>
        <v>0</v>
      </c>
      <c r="BL799" s="17" t="s">
        <v>121</v>
      </c>
      <c r="BM799" s="162" t="s">
        <v>893</v>
      </c>
    </row>
    <row r="800" spans="1:65" s="2" customFormat="1" ht="29.25">
      <c r="A800" s="34"/>
      <c r="B800" s="35"/>
      <c r="C800" s="36"/>
      <c r="D800" s="164" t="s">
        <v>123</v>
      </c>
      <c r="E800" s="36"/>
      <c r="F800" s="165" t="s">
        <v>152</v>
      </c>
      <c r="G800" s="36"/>
      <c r="H800" s="36"/>
      <c r="I800" s="166"/>
      <c r="J800" s="36"/>
      <c r="K800" s="36"/>
      <c r="L800" s="39"/>
      <c r="M800" s="167"/>
      <c r="N800" s="168"/>
      <c r="O800" s="64"/>
      <c r="P800" s="64"/>
      <c r="Q800" s="64"/>
      <c r="R800" s="64"/>
      <c r="S800" s="64"/>
      <c r="T800" s="65"/>
      <c r="U800" s="34"/>
      <c r="V800" s="34"/>
      <c r="W800" s="34"/>
      <c r="X800" s="34"/>
      <c r="Y800" s="34"/>
      <c r="Z800" s="34"/>
      <c r="AA800" s="34"/>
      <c r="AB800" s="34"/>
      <c r="AC800" s="34"/>
      <c r="AD800" s="34"/>
      <c r="AE800" s="34"/>
      <c r="AT800" s="17" t="s">
        <v>123</v>
      </c>
      <c r="AU800" s="17" t="s">
        <v>82</v>
      </c>
    </row>
    <row r="801" spans="1:65" s="11" customFormat="1" ht="11.25">
      <c r="B801" s="169"/>
      <c r="C801" s="170"/>
      <c r="D801" s="164" t="s">
        <v>132</v>
      </c>
      <c r="E801" s="171" t="s">
        <v>19</v>
      </c>
      <c r="F801" s="172" t="s">
        <v>681</v>
      </c>
      <c r="G801" s="170"/>
      <c r="H801" s="173">
        <v>11.157</v>
      </c>
      <c r="I801" s="174"/>
      <c r="J801" s="170"/>
      <c r="K801" s="170"/>
      <c r="L801" s="175"/>
      <c r="M801" s="176"/>
      <c r="N801" s="177"/>
      <c r="O801" s="177"/>
      <c r="P801" s="177"/>
      <c r="Q801" s="177"/>
      <c r="R801" s="177"/>
      <c r="S801" s="177"/>
      <c r="T801" s="178"/>
      <c r="AT801" s="179" t="s">
        <v>132</v>
      </c>
      <c r="AU801" s="179" t="s">
        <v>82</v>
      </c>
      <c r="AV801" s="11" t="s">
        <v>82</v>
      </c>
      <c r="AW801" s="11" t="s">
        <v>33</v>
      </c>
      <c r="AX801" s="11" t="s">
        <v>72</v>
      </c>
      <c r="AY801" s="179" t="s">
        <v>122</v>
      </c>
    </row>
    <row r="802" spans="1:65" s="13" customFormat="1" ht="11.25">
      <c r="B802" s="190"/>
      <c r="C802" s="191"/>
      <c r="D802" s="164" t="s">
        <v>132</v>
      </c>
      <c r="E802" s="192" t="s">
        <v>19</v>
      </c>
      <c r="F802" s="193" t="s">
        <v>138</v>
      </c>
      <c r="G802" s="191"/>
      <c r="H802" s="194">
        <v>11.157</v>
      </c>
      <c r="I802" s="195"/>
      <c r="J802" s="191"/>
      <c r="K802" s="191"/>
      <c r="L802" s="196"/>
      <c r="M802" s="197"/>
      <c r="N802" s="198"/>
      <c r="O802" s="198"/>
      <c r="P802" s="198"/>
      <c r="Q802" s="198"/>
      <c r="R802" s="198"/>
      <c r="S802" s="198"/>
      <c r="T802" s="199"/>
      <c r="AT802" s="200" t="s">
        <v>132</v>
      </c>
      <c r="AU802" s="200" t="s">
        <v>82</v>
      </c>
      <c r="AV802" s="13" t="s">
        <v>121</v>
      </c>
      <c r="AW802" s="13" t="s">
        <v>33</v>
      </c>
      <c r="AX802" s="13" t="s">
        <v>80</v>
      </c>
      <c r="AY802" s="200" t="s">
        <v>122</v>
      </c>
    </row>
    <row r="803" spans="1:65" s="2" customFormat="1" ht="24.2" customHeight="1">
      <c r="A803" s="34"/>
      <c r="B803" s="35"/>
      <c r="C803" s="151" t="s">
        <v>674</v>
      </c>
      <c r="D803" s="151" t="s">
        <v>116</v>
      </c>
      <c r="E803" s="152" t="s">
        <v>526</v>
      </c>
      <c r="F803" s="153" t="s">
        <v>527</v>
      </c>
      <c r="G803" s="154" t="s">
        <v>175</v>
      </c>
      <c r="H803" s="155">
        <v>10</v>
      </c>
      <c r="I803" s="156"/>
      <c r="J803" s="157">
        <f>ROUND(I803*H803,2)</f>
        <v>0</v>
      </c>
      <c r="K803" s="153" t="s">
        <v>19</v>
      </c>
      <c r="L803" s="39"/>
      <c r="M803" s="158" t="s">
        <v>19</v>
      </c>
      <c r="N803" s="159" t="s">
        <v>43</v>
      </c>
      <c r="O803" s="64"/>
      <c r="P803" s="160">
        <f>O803*H803</f>
        <v>0</v>
      </c>
      <c r="Q803" s="160">
        <v>0</v>
      </c>
      <c r="R803" s="160">
        <f>Q803*H803</f>
        <v>0</v>
      </c>
      <c r="S803" s="160">
        <v>0</v>
      </c>
      <c r="T803" s="161">
        <f>S803*H803</f>
        <v>0</v>
      </c>
      <c r="U803" s="34"/>
      <c r="V803" s="34"/>
      <c r="W803" s="34"/>
      <c r="X803" s="34"/>
      <c r="Y803" s="34"/>
      <c r="Z803" s="34"/>
      <c r="AA803" s="34"/>
      <c r="AB803" s="34"/>
      <c r="AC803" s="34"/>
      <c r="AD803" s="34"/>
      <c r="AE803" s="34"/>
      <c r="AR803" s="162" t="s">
        <v>121</v>
      </c>
      <c r="AT803" s="162" t="s">
        <v>116</v>
      </c>
      <c r="AU803" s="162" t="s">
        <v>82</v>
      </c>
      <c r="AY803" s="17" t="s">
        <v>122</v>
      </c>
      <c r="BE803" s="163">
        <f>IF(N803="základní",J803,0)</f>
        <v>0</v>
      </c>
      <c r="BF803" s="163">
        <f>IF(N803="snížená",J803,0)</f>
        <v>0</v>
      </c>
      <c r="BG803" s="163">
        <f>IF(N803="zákl. přenesená",J803,0)</f>
        <v>0</v>
      </c>
      <c r="BH803" s="163">
        <f>IF(N803="sníž. přenesená",J803,0)</f>
        <v>0</v>
      </c>
      <c r="BI803" s="163">
        <f>IF(N803="nulová",J803,0)</f>
        <v>0</v>
      </c>
      <c r="BJ803" s="17" t="s">
        <v>80</v>
      </c>
      <c r="BK803" s="163">
        <f>ROUND(I803*H803,2)</f>
        <v>0</v>
      </c>
      <c r="BL803" s="17" t="s">
        <v>121</v>
      </c>
      <c r="BM803" s="162" t="s">
        <v>894</v>
      </c>
    </row>
    <row r="804" spans="1:65" s="2" customFormat="1" ht="19.5">
      <c r="A804" s="34"/>
      <c r="B804" s="35"/>
      <c r="C804" s="36"/>
      <c r="D804" s="164" t="s">
        <v>123</v>
      </c>
      <c r="E804" s="36"/>
      <c r="F804" s="165" t="s">
        <v>527</v>
      </c>
      <c r="G804" s="36"/>
      <c r="H804" s="36"/>
      <c r="I804" s="166"/>
      <c r="J804" s="36"/>
      <c r="K804" s="36"/>
      <c r="L804" s="39"/>
      <c r="M804" s="167"/>
      <c r="N804" s="168"/>
      <c r="O804" s="64"/>
      <c r="P804" s="64"/>
      <c r="Q804" s="64"/>
      <c r="R804" s="64"/>
      <c r="S804" s="64"/>
      <c r="T804" s="65"/>
      <c r="U804" s="34"/>
      <c r="V804" s="34"/>
      <c r="W804" s="34"/>
      <c r="X804" s="34"/>
      <c r="Y804" s="34"/>
      <c r="Z804" s="34"/>
      <c r="AA804" s="34"/>
      <c r="AB804" s="34"/>
      <c r="AC804" s="34"/>
      <c r="AD804" s="34"/>
      <c r="AE804" s="34"/>
      <c r="AT804" s="17" t="s">
        <v>123</v>
      </c>
      <c r="AU804" s="17" t="s">
        <v>82</v>
      </c>
    </row>
    <row r="805" spans="1:65" s="11" customFormat="1" ht="11.25">
      <c r="B805" s="169"/>
      <c r="C805" s="170"/>
      <c r="D805" s="164" t="s">
        <v>132</v>
      </c>
      <c r="E805" s="171" t="s">
        <v>19</v>
      </c>
      <c r="F805" s="172" t="s">
        <v>683</v>
      </c>
      <c r="G805" s="170"/>
      <c r="H805" s="173">
        <v>10</v>
      </c>
      <c r="I805" s="174"/>
      <c r="J805" s="170"/>
      <c r="K805" s="170"/>
      <c r="L805" s="175"/>
      <c r="M805" s="176"/>
      <c r="N805" s="177"/>
      <c r="O805" s="177"/>
      <c r="P805" s="177"/>
      <c r="Q805" s="177"/>
      <c r="R805" s="177"/>
      <c r="S805" s="177"/>
      <c r="T805" s="178"/>
      <c r="AT805" s="179" t="s">
        <v>132</v>
      </c>
      <c r="AU805" s="179" t="s">
        <v>82</v>
      </c>
      <c r="AV805" s="11" t="s">
        <v>82</v>
      </c>
      <c r="AW805" s="11" t="s">
        <v>33</v>
      </c>
      <c r="AX805" s="11" t="s">
        <v>72</v>
      </c>
      <c r="AY805" s="179" t="s">
        <v>122</v>
      </c>
    </row>
    <row r="806" spans="1:65" s="13" customFormat="1" ht="11.25">
      <c r="B806" s="190"/>
      <c r="C806" s="191"/>
      <c r="D806" s="164" t="s">
        <v>132</v>
      </c>
      <c r="E806" s="192" t="s">
        <v>19</v>
      </c>
      <c r="F806" s="193" t="s">
        <v>138</v>
      </c>
      <c r="G806" s="191"/>
      <c r="H806" s="194">
        <v>10</v>
      </c>
      <c r="I806" s="195"/>
      <c r="J806" s="191"/>
      <c r="K806" s="191"/>
      <c r="L806" s="196"/>
      <c r="M806" s="197"/>
      <c r="N806" s="198"/>
      <c r="O806" s="198"/>
      <c r="P806" s="198"/>
      <c r="Q806" s="198"/>
      <c r="R806" s="198"/>
      <c r="S806" s="198"/>
      <c r="T806" s="199"/>
      <c r="AT806" s="200" t="s">
        <v>132</v>
      </c>
      <c r="AU806" s="200" t="s">
        <v>82</v>
      </c>
      <c r="AV806" s="13" t="s">
        <v>121</v>
      </c>
      <c r="AW806" s="13" t="s">
        <v>33</v>
      </c>
      <c r="AX806" s="13" t="s">
        <v>80</v>
      </c>
      <c r="AY806" s="200" t="s">
        <v>122</v>
      </c>
    </row>
    <row r="807" spans="1:65" s="2" customFormat="1" ht="24.2" customHeight="1">
      <c r="A807" s="34"/>
      <c r="B807" s="35"/>
      <c r="C807" s="151" t="s">
        <v>895</v>
      </c>
      <c r="D807" s="151" t="s">
        <v>116</v>
      </c>
      <c r="E807" s="152" t="s">
        <v>529</v>
      </c>
      <c r="F807" s="153" t="s">
        <v>530</v>
      </c>
      <c r="G807" s="154" t="s">
        <v>175</v>
      </c>
      <c r="H807" s="155">
        <v>10</v>
      </c>
      <c r="I807" s="156"/>
      <c r="J807" s="157">
        <f>ROUND(I807*H807,2)</f>
        <v>0</v>
      </c>
      <c r="K807" s="153" t="s">
        <v>19</v>
      </c>
      <c r="L807" s="39"/>
      <c r="M807" s="158" t="s">
        <v>19</v>
      </c>
      <c r="N807" s="159" t="s">
        <v>43</v>
      </c>
      <c r="O807" s="64"/>
      <c r="P807" s="160">
        <f>O807*H807</f>
        <v>0</v>
      </c>
      <c r="Q807" s="160">
        <v>0</v>
      </c>
      <c r="R807" s="160">
        <f>Q807*H807</f>
        <v>0</v>
      </c>
      <c r="S807" s="160">
        <v>0</v>
      </c>
      <c r="T807" s="161">
        <f>S807*H807</f>
        <v>0</v>
      </c>
      <c r="U807" s="34"/>
      <c r="V807" s="34"/>
      <c r="W807" s="34"/>
      <c r="X807" s="34"/>
      <c r="Y807" s="34"/>
      <c r="Z807" s="34"/>
      <c r="AA807" s="34"/>
      <c r="AB807" s="34"/>
      <c r="AC807" s="34"/>
      <c r="AD807" s="34"/>
      <c r="AE807" s="34"/>
      <c r="AR807" s="162" t="s">
        <v>121</v>
      </c>
      <c r="AT807" s="162" t="s">
        <v>116</v>
      </c>
      <c r="AU807" s="162" t="s">
        <v>82</v>
      </c>
      <c r="AY807" s="17" t="s">
        <v>122</v>
      </c>
      <c r="BE807" s="163">
        <f>IF(N807="základní",J807,0)</f>
        <v>0</v>
      </c>
      <c r="BF807" s="163">
        <f>IF(N807="snížená",J807,0)</f>
        <v>0</v>
      </c>
      <c r="BG807" s="163">
        <f>IF(N807="zákl. přenesená",J807,0)</f>
        <v>0</v>
      </c>
      <c r="BH807" s="163">
        <f>IF(N807="sníž. přenesená",J807,0)</f>
        <v>0</v>
      </c>
      <c r="BI807" s="163">
        <f>IF(N807="nulová",J807,0)</f>
        <v>0</v>
      </c>
      <c r="BJ807" s="17" t="s">
        <v>80</v>
      </c>
      <c r="BK807" s="163">
        <f>ROUND(I807*H807,2)</f>
        <v>0</v>
      </c>
      <c r="BL807" s="17" t="s">
        <v>121</v>
      </c>
      <c r="BM807" s="162" t="s">
        <v>896</v>
      </c>
    </row>
    <row r="808" spans="1:65" s="2" customFormat="1" ht="19.5">
      <c r="A808" s="34"/>
      <c r="B808" s="35"/>
      <c r="C808" s="36"/>
      <c r="D808" s="164" t="s">
        <v>123</v>
      </c>
      <c r="E808" s="36"/>
      <c r="F808" s="165" t="s">
        <v>530</v>
      </c>
      <c r="G808" s="36"/>
      <c r="H808" s="36"/>
      <c r="I808" s="166"/>
      <c r="J808" s="36"/>
      <c r="K808" s="36"/>
      <c r="L808" s="39"/>
      <c r="M808" s="167"/>
      <c r="N808" s="168"/>
      <c r="O808" s="64"/>
      <c r="P808" s="64"/>
      <c r="Q808" s="64"/>
      <c r="R808" s="64"/>
      <c r="S808" s="64"/>
      <c r="T808" s="65"/>
      <c r="U808" s="34"/>
      <c r="V808" s="34"/>
      <c r="W808" s="34"/>
      <c r="X808" s="34"/>
      <c r="Y808" s="34"/>
      <c r="Z808" s="34"/>
      <c r="AA808" s="34"/>
      <c r="AB808" s="34"/>
      <c r="AC808" s="34"/>
      <c r="AD808" s="34"/>
      <c r="AE808" s="34"/>
      <c r="AT808" s="17" t="s">
        <v>123</v>
      </c>
      <c r="AU808" s="17" t="s">
        <v>82</v>
      </c>
    </row>
    <row r="809" spans="1:65" s="11" customFormat="1" ht="11.25">
      <c r="B809" s="169"/>
      <c r="C809" s="170"/>
      <c r="D809" s="164" t="s">
        <v>132</v>
      </c>
      <c r="E809" s="171" t="s">
        <v>19</v>
      </c>
      <c r="F809" s="172" t="s">
        <v>683</v>
      </c>
      <c r="G809" s="170"/>
      <c r="H809" s="173">
        <v>10</v>
      </c>
      <c r="I809" s="174"/>
      <c r="J809" s="170"/>
      <c r="K809" s="170"/>
      <c r="L809" s="175"/>
      <c r="M809" s="176"/>
      <c r="N809" s="177"/>
      <c r="O809" s="177"/>
      <c r="P809" s="177"/>
      <c r="Q809" s="177"/>
      <c r="R809" s="177"/>
      <c r="S809" s="177"/>
      <c r="T809" s="178"/>
      <c r="AT809" s="179" t="s">
        <v>132</v>
      </c>
      <c r="AU809" s="179" t="s">
        <v>82</v>
      </c>
      <c r="AV809" s="11" t="s">
        <v>82</v>
      </c>
      <c r="AW809" s="11" t="s">
        <v>33</v>
      </c>
      <c r="AX809" s="11" t="s">
        <v>72</v>
      </c>
      <c r="AY809" s="179" t="s">
        <v>122</v>
      </c>
    </row>
    <row r="810" spans="1:65" s="13" customFormat="1" ht="11.25">
      <c r="B810" s="190"/>
      <c r="C810" s="191"/>
      <c r="D810" s="164" t="s">
        <v>132</v>
      </c>
      <c r="E810" s="192" t="s">
        <v>19</v>
      </c>
      <c r="F810" s="193" t="s">
        <v>138</v>
      </c>
      <c r="G810" s="191"/>
      <c r="H810" s="194">
        <v>10</v>
      </c>
      <c r="I810" s="195"/>
      <c r="J810" s="191"/>
      <c r="K810" s="191"/>
      <c r="L810" s="196"/>
      <c r="M810" s="197"/>
      <c r="N810" s="198"/>
      <c r="O810" s="198"/>
      <c r="P810" s="198"/>
      <c r="Q810" s="198"/>
      <c r="R810" s="198"/>
      <c r="S810" s="198"/>
      <c r="T810" s="199"/>
      <c r="AT810" s="200" t="s">
        <v>132</v>
      </c>
      <c r="AU810" s="200" t="s">
        <v>82</v>
      </c>
      <c r="AV810" s="13" t="s">
        <v>121</v>
      </c>
      <c r="AW810" s="13" t="s">
        <v>33</v>
      </c>
      <c r="AX810" s="13" t="s">
        <v>80</v>
      </c>
      <c r="AY810" s="200" t="s">
        <v>122</v>
      </c>
    </row>
    <row r="811" spans="1:65" s="2" customFormat="1" ht="24.2" customHeight="1">
      <c r="A811" s="34"/>
      <c r="B811" s="35"/>
      <c r="C811" s="151" t="s">
        <v>676</v>
      </c>
      <c r="D811" s="151" t="s">
        <v>116</v>
      </c>
      <c r="E811" s="152" t="s">
        <v>897</v>
      </c>
      <c r="F811" s="153" t="s">
        <v>898</v>
      </c>
      <c r="G811" s="154" t="s">
        <v>119</v>
      </c>
      <c r="H811" s="155">
        <v>3</v>
      </c>
      <c r="I811" s="156"/>
      <c r="J811" s="157">
        <f>ROUND(I811*H811,2)</f>
        <v>0</v>
      </c>
      <c r="K811" s="153" t="s">
        <v>120</v>
      </c>
      <c r="L811" s="39"/>
      <c r="M811" s="158" t="s">
        <v>19</v>
      </c>
      <c r="N811" s="159" t="s">
        <v>43</v>
      </c>
      <c r="O811" s="64"/>
      <c r="P811" s="160">
        <f>O811*H811</f>
        <v>0</v>
      </c>
      <c r="Q811" s="160">
        <v>0</v>
      </c>
      <c r="R811" s="160">
        <f>Q811*H811</f>
        <v>0</v>
      </c>
      <c r="S811" s="160">
        <v>0</v>
      </c>
      <c r="T811" s="161">
        <f>S811*H811</f>
        <v>0</v>
      </c>
      <c r="U811" s="34"/>
      <c r="V811" s="34"/>
      <c r="W811" s="34"/>
      <c r="X811" s="34"/>
      <c r="Y811" s="34"/>
      <c r="Z811" s="34"/>
      <c r="AA811" s="34"/>
      <c r="AB811" s="34"/>
      <c r="AC811" s="34"/>
      <c r="AD811" s="34"/>
      <c r="AE811" s="34"/>
      <c r="AR811" s="162" t="s">
        <v>121</v>
      </c>
      <c r="AT811" s="162" t="s">
        <v>116</v>
      </c>
      <c r="AU811" s="162" t="s">
        <v>82</v>
      </c>
      <c r="AY811" s="17" t="s">
        <v>122</v>
      </c>
      <c r="BE811" s="163">
        <f>IF(N811="základní",J811,0)</f>
        <v>0</v>
      </c>
      <c r="BF811" s="163">
        <f>IF(N811="snížená",J811,0)</f>
        <v>0</v>
      </c>
      <c r="BG811" s="163">
        <f>IF(N811="zákl. přenesená",J811,0)</f>
        <v>0</v>
      </c>
      <c r="BH811" s="163">
        <f>IF(N811="sníž. přenesená",J811,0)</f>
        <v>0</v>
      </c>
      <c r="BI811" s="163">
        <f>IF(N811="nulová",J811,0)</f>
        <v>0</v>
      </c>
      <c r="BJ811" s="17" t="s">
        <v>80</v>
      </c>
      <c r="BK811" s="163">
        <f>ROUND(I811*H811,2)</f>
        <v>0</v>
      </c>
      <c r="BL811" s="17" t="s">
        <v>121</v>
      </c>
      <c r="BM811" s="162" t="s">
        <v>899</v>
      </c>
    </row>
    <row r="812" spans="1:65" s="2" customFormat="1" ht="19.5">
      <c r="A812" s="34"/>
      <c r="B812" s="35"/>
      <c r="C812" s="36"/>
      <c r="D812" s="164" t="s">
        <v>123</v>
      </c>
      <c r="E812" s="36"/>
      <c r="F812" s="165" t="s">
        <v>898</v>
      </c>
      <c r="G812" s="36"/>
      <c r="H812" s="36"/>
      <c r="I812" s="166"/>
      <c r="J812" s="36"/>
      <c r="K812" s="36"/>
      <c r="L812" s="39"/>
      <c r="M812" s="167"/>
      <c r="N812" s="168"/>
      <c r="O812" s="64"/>
      <c r="P812" s="64"/>
      <c r="Q812" s="64"/>
      <c r="R812" s="64"/>
      <c r="S812" s="64"/>
      <c r="T812" s="65"/>
      <c r="U812" s="34"/>
      <c r="V812" s="34"/>
      <c r="W812" s="34"/>
      <c r="X812" s="34"/>
      <c r="Y812" s="34"/>
      <c r="Z812" s="34"/>
      <c r="AA812" s="34"/>
      <c r="AB812" s="34"/>
      <c r="AC812" s="34"/>
      <c r="AD812" s="34"/>
      <c r="AE812" s="34"/>
      <c r="AT812" s="17" t="s">
        <v>123</v>
      </c>
      <c r="AU812" s="17" t="s">
        <v>82</v>
      </c>
    </row>
    <row r="813" spans="1:65" s="11" customFormat="1" ht="11.25">
      <c r="B813" s="169"/>
      <c r="C813" s="170"/>
      <c r="D813" s="164" t="s">
        <v>132</v>
      </c>
      <c r="E813" s="171" t="s">
        <v>19</v>
      </c>
      <c r="F813" s="172" t="s">
        <v>900</v>
      </c>
      <c r="G813" s="170"/>
      <c r="H813" s="173">
        <v>3</v>
      </c>
      <c r="I813" s="174"/>
      <c r="J813" s="170"/>
      <c r="K813" s="170"/>
      <c r="L813" s="175"/>
      <c r="M813" s="176"/>
      <c r="N813" s="177"/>
      <c r="O813" s="177"/>
      <c r="P813" s="177"/>
      <c r="Q813" s="177"/>
      <c r="R813" s="177"/>
      <c r="S813" s="177"/>
      <c r="T813" s="178"/>
      <c r="AT813" s="179" t="s">
        <v>132</v>
      </c>
      <c r="AU813" s="179" t="s">
        <v>82</v>
      </c>
      <c r="AV813" s="11" t="s">
        <v>82</v>
      </c>
      <c r="AW813" s="11" t="s">
        <v>33</v>
      </c>
      <c r="AX813" s="11" t="s">
        <v>72</v>
      </c>
      <c r="AY813" s="179" t="s">
        <v>122</v>
      </c>
    </row>
    <row r="814" spans="1:65" s="13" customFormat="1" ht="11.25">
      <c r="B814" s="190"/>
      <c r="C814" s="191"/>
      <c r="D814" s="164" t="s">
        <v>132</v>
      </c>
      <c r="E814" s="192" t="s">
        <v>19</v>
      </c>
      <c r="F814" s="193" t="s">
        <v>138</v>
      </c>
      <c r="G814" s="191"/>
      <c r="H814" s="194">
        <v>3</v>
      </c>
      <c r="I814" s="195"/>
      <c r="J814" s="191"/>
      <c r="K814" s="191"/>
      <c r="L814" s="196"/>
      <c r="M814" s="197"/>
      <c r="N814" s="198"/>
      <c r="O814" s="198"/>
      <c r="P814" s="198"/>
      <c r="Q814" s="198"/>
      <c r="R814" s="198"/>
      <c r="S814" s="198"/>
      <c r="T814" s="199"/>
      <c r="AT814" s="200" t="s">
        <v>132</v>
      </c>
      <c r="AU814" s="200" t="s">
        <v>82</v>
      </c>
      <c r="AV814" s="13" t="s">
        <v>121</v>
      </c>
      <c r="AW814" s="13" t="s">
        <v>33</v>
      </c>
      <c r="AX814" s="13" t="s">
        <v>80</v>
      </c>
      <c r="AY814" s="200" t="s">
        <v>122</v>
      </c>
    </row>
    <row r="815" spans="1:65" s="2" customFormat="1" ht="16.5" customHeight="1">
      <c r="A815" s="34"/>
      <c r="B815" s="35"/>
      <c r="C815" s="201" t="s">
        <v>901</v>
      </c>
      <c r="D815" s="201" t="s">
        <v>312</v>
      </c>
      <c r="E815" s="202" t="s">
        <v>902</v>
      </c>
      <c r="F815" s="203" t="s">
        <v>903</v>
      </c>
      <c r="G815" s="204" t="s">
        <v>119</v>
      </c>
      <c r="H815" s="205">
        <v>112</v>
      </c>
      <c r="I815" s="206"/>
      <c r="J815" s="207">
        <f>ROUND(I815*H815,2)</f>
        <v>0</v>
      </c>
      <c r="K815" s="203" t="s">
        <v>120</v>
      </c>
      <c r="L815" s="208"/>
      <c r="M815" s="209" t="s">
        <v>19</v>
      </c>
      <c r="N815" s="210" t="s">
        <v>43</v>
      </c>
      <c r="O815" s="64"/>
      <c r="P815" s="160">
        <f>O815*H815</f>
        <v>0</v>
      </c>
      <c r="Q815" s="160">
        <v>0</v>
      </c>
      <c r="R815" s="160">
        <f>Q815*H815</f>
        <v>0</v>
      </c>
      <c r="S815" s="160">
        <v>0</v>
      </c>
      <c r="T815" s="161">
        <f>S815*H815</f>
        <v>0</v>
      </c>
      <c r="U815" s="34"/>
      <c r="V815" s="34"/>
      <c r="W815" s="34"/>
      <c r="X815" s="34"/>
      <c r="Y815" s="34"/>
      <c r="Z815" s="34"/>
      <c r="AA815" s="34"/>
      <c r="AB815" s="34"/>
      <c r="AC815" s="34"/>
      <c r="AD815" s="34"/>
      <c r="AE815" s="34"/>
      <c r="AR815" s="162" t="s">
        <v>142</v>
      </c>
      <c r="AT815" s="162" t="s">
        <v>312</v>
      </c>
      <c r="AU815" s="162" t="s">
        <v>82</v>
      </c>
      <c r="AY815" s="17" t="s">
        <v>122</v>
      </c>
      <c r="BE815" s="163">
        <f>IF(N815="základní",J815,0)</f>
        <v>0</v>
      </c>
      <c r="BF815" s="163">
        <f>IF(N815="snížená",J815,0)</f>
        <v>0</v>
      </c>
      <c r="BG815" s="163">
        <f>IF(N815="zákl. přenesená",J815,0)</f>
        <v>0</v>
      </c>
      <c r="BH815" s="163">
        <f>IF(N815="sníž. přenesená",J815,0)</f>
        <v>0</v>
      </c>
      <c r="BI815" s="163">
        <f>IF(N815="nulová",J815,0)</f>
        <v>0</v>
      </c>
      <c r="BJ815" s="17" t="s">
        <v>80</v>
      </c>
      <c r="BK815" s="163">
        <f>ROUND(I815*H815,2)</f>
        <v>0</v>
      </c>
      <c r="BL815" s="17" t="s">
        <v>121</v>
      </c>
      <c r="BM815" s="162" t="s">
        <v>904</v>
      </c>
    </row>
    <row r="816" spans="1:65" s="2" customFormat="1" ht="11.25">
      <c r="A816" s="34"/>
      <c r="B816" s="35"/>
      <c r="C816" s="36"/>
      <c r="D816" s="164" t="s">
        <v>123</v>
      </c>
      <c r="E816" s="36"/>
      <c r="F816" s="165" t="s">
        <v>903</v>
      </c>
      <c r="G816" s="36"/>
      <c r="H816" s="36"/>
      <c r="I816" s="166"/>
      <c r="J816" s="36"/>
      <c r="K816" s="36"/>
      <c r="L816" s="39"/>
      <c r="M816" s="225"/>
      <c r="N816" s="226"/>
      <c r="O816" s="227"/>
      <c r="P816" s="227"/>
      <c r="Q816" s="227"/>
      <c r="R816" s="227"/>
      <c r="S816" s="227"/>
      <c r="T816" s="228"/>
      <c r="U816" s="34"/>
      <c r="V816" s="34"/>
      <c r="W816" s="34"/>
      <c r="X816" s="34"/>
      <c r="Y816" s="34"/>
      <c r="Z816" s="34"/>
      <c r="AA816" s="34"/>
      <c r="AB816" s="34"/>
      <c r="AC816" s="34"/>
      <c r="AD816" s="34"/>
      <c r="AE816" s="34"/>
      <c r="AT816" s="17" t="s">
        <v>123</v>
      </c>
      <c r="AU816" s="17" t="s">
        <v>82</v>
      </c>
    </row>
    <row r="817" spans="1:31" s="2" customFormat="1" ht="6.95" customHeight="1">
      <c r="A817" s="34"/>
      <c r="B817" s="47"/>
      <c r="C817" s="48"/>
      <c r="D817" s="48"/>
      <c r="E817" s="48"/>
      <c r="F817" s="48"/>
      <c r="G817" s="48"/>
      <c r="H817" s="48"/>
      <c r="I817" s="48"/>
      <c r="J817" s="48"/>
      <c r="K817" s="48"/>
      <c r="L817" s="39"/>
      <c r="M817" s="34"/>
      <c r="O817" s="34"/>
      <c r="P817" s="34"/>
      <c r="Q817" s="34"/>
      <c r="R817" s="34"/>
      <c r="S817" s="34"/>
      <c r="T817" s="34"/>
      <c r="U817" s="34"/>
      <c r="V817" s="34"/>
      <c r="W817" s="34"/>
      <c r="X817" s="34"/>
      <c r="Y817" s="34"/>
      <c r="Z817" s="34"/>
      <c r="AA817" s="34"/>
      <c r="AB817" s="34"/>
      <c r="AC817" s="34"/>
      <c r="AD817" s="34"/>
      <c r="AE817" s="34"/>
    </row>
  </sheetData>
  <sheetProtection algorithmName="SHA-512" hashValue="PXmKbGUdDOu6tvEjd5MBX1IC0Evhwpj/NA0U6vrcRNU88vYvWlh1Gjcd2so2duoB8uedx8OCyT+0NkyD4tqQMA==" saltValue="Vlavwqy4Fp3h3/8z/5jvgn2wKsg7oiP82S3vK/B0/OnpYkrXdv1svtFflNXEQxBE9hs5BMtBrcpO14tozLYq/w==" spinCount="100000" sheet="1" objects="1" scenarios="1" formatColumns="0" formatRows="0" autoFilter="0"/>
  <autoFilter ref="C92:K816" xr:uid="{00000000-0009-0000-0000-000002000000}"/>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6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3"/>
      <c r="M2" s="283"/>
      <c r="N2" s="283"/>
      <c r="O2" s="283"/>
      <c r="P2" s="283"/>
      <c r="Q2" s="283"/>
      <c r="R2" s="283"/>
      <c r="S2" s="283"/>
      <c r="T2" s="283"/>
      <c r="U2" s="283"/>
      <c r="V2" s="283"/>
      <c r="AT2" s="17" t="s">
        <v>88</v>
      </c>
    </row>
    <row r="3" spans="1:46" s="1" customFormat="1" ht="6.95" hidden="1" customHeight="1">
      <c r="B3" s="101"/>
      <c r="C3" s="102"/>
      <c r="D3" s="102"/>
      <c r="E3" s="102"/>
      <c r="F3" s="102"/>
      <c r="G3" s="102"/>
      <c r="H3" s="102"/>
      <c r="I3" s="102"/>
      <c r="J3" s="102"/>
      <c r="K3" s="102"/>
      <c r="L3" s="20"/>
      <c r="AT3" s="17" t="s">
        <v>82</v>
      </c>
    </row>
    <row r="4" spans="1:46" s="1" customFormat="1" ht="24.95" hidden="1" customHeight="1">
      <c r="B4" s="20"/>
      <c r="D4" s="103" t="s">
        <v>95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84" t="str">
        <f>'Rekapitulace zakázky'!K6</f>
        <v>Oprava trati v úseku Chlumec n. C. - Městec Králové</v>
      </c>
      <c r="F7" s="285"/>
      <c r="G7" s="285"/>
      <c r="H7" s="285"/>
      <c r="L7" s="20"/>
    </row>
    <row r="8" spans="1:46" s="2" customFormat="1" ht="12" hidden="1" customHeight="1">
      <c r="A8" s="34"/>
      <c r="B8" s="39"/>
      <c r="C8" s="34"/>
      <c r="D8" s="105" t="s">
        <v>96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86" t="s">
        <v>905</v>
      </c>
      <c r="F9" s="287"/>
      <c r="G9" s="287"/>
      <c r="H9" s="287"/>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19</v>
      </c>
      <c r="G11" s="34"/>
      <c r="H11" s="34"/>
      <c r="I11" s="105" t="s">
        <v>20</v>
      </c>
      <c r="J11" s="107" t="s">
        <v>19</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21</v>
      </c>
      <c r="E12" s="34"/>
      <c r="F12" s="107" t="s">
        <v>22</v>
      </c>
      <c r="G12" s="34"/>
      <c r="H12" s="34"/>
      <c r="I12" s="105" t="s">
        <v>23</v>
      </c>
      <c r="J12" s="108" t="str">
        <f>'Rekapitulace zakázky'!AN8</f>
        <v>23. 11. 2021</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25</v>
      </c>
      <c r="E14" s="34"/>
      <c r="F14" s="34"/>
      <c r="G14" s="34"/>
      <c r="H14" s="34"/>
      <c r="I14" s="105" t="s">
        <v>26</v>
      </c>
      <c r="J14" s="107" t="s">
        <v>19</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27</v>
      </c>
      <c r="F15" s="34"/>
      <c r="G15" s="34"/>
      <c r="H15" s="34"/>
      <c r="I15" s="105" t="s">
        <v>28</v>
      </c>
      <c r="J15" s="107" t="s">
        <v>19</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29</v>
      </c>
      <c r="E17" s="34"/>
      <c r="F17" s="34"/>
      <c r="G17" s="34"/>
      <c r="H17" s="34"/>
      <c r="I17" s="105" t="s">
        <v>26</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88" t="str">
        <f>'Rekapitulace zakázky'!E14</f>
        <v>Vyplň údaj</v>
      </c>
      <c r="F18" s="289"/>
      <c r="G18" s="289"/>
      <c r="H18" s="289"/>
      <c r="I18" s="105" t="s">
        <v>28</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31</v>
      </c>
      <c r="E20" s="34"/>
      <c r="F20" s="34"/>
      <c r="G20" s="34"/>
      <c r="H20" s="34"/>
      <c r="I20" s="105" t="s">
        <v>26</v>
      </c>
      <c r="J20" s="107" t="s">
        <v>19</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
        <v>32</v>
      </c>
      <c r="F21" s="34"/>
      <c r="G21" s="34"/>
      <c r="H21" s="34"/>
      <c r="I21" s="105" t="s">
        <v>28</v>
      </c>
      <c r="J21" s="107" t="s">
        <v>19</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34</v>
      </c>
      <c r="E23" s="34"/>
      <c r="F23" s="34"/>
      <c r="G23" s="34"/>
      <c r="H23" s="34"/>
      <c r="I23" s="105" t="s">
        <v>26</v>
      </c>
      <c r="J23" s="107" t="s">
        <v>19</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35</v>
      </c>
      <c r="F24" s="34"/>
      <c r="G24" s="34"/>
      <c r="H24" s="34"/>
      <c r="I24" s="105" t="s">
        <v>28</v>
      </c>
      <c r="J24" s="107" t="s">
        <v>19</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36</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0" t="s">
        <v>37</v>
      </c>
      <c r="F27" s="290"/>
      <c r="G27" s="290"/>
      <c r="H27" s="290"/>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38</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40</v>
      </c>
      <c r="G32" s="34"/>
      <c r="H32" s="34"/>
      <c r="I32" s="115" t="s">
        <v>39</v>
      </c>
      <c r="J32" s="115" t="s">
        <v>41</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42</v>
      </c>
      <c r="E33" s="105" t="s">
        <v>43</v>
      </c>
      <c r="F33" s="117">
        <f>ROUND((SUM(BE84:BE161)),  2)</f>
        <v>0</v>
      </c>
      <c r="G33" s="34"/>
      <c r="H33" s="34"/>
      <c r="I33" s="118">
        <v>0.21</v>
      </c>
      <c r="J33" s="117">
        <f>ROUND(((SUM(BE84:BE161))*I33),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44</v>
      </c>
      <c r="F34" s="117">
        <f>ROUND((SUM(BF84:BF161)),  2)</f>
        <v>0</v>
      </c>
      <c r="G34" s="34"/>
      <c r="H34" s="34"/>
      <c r="I34" s="118">
        <v>0.15</v>
      </c>
      <c r="J34" s="117">
        <f>ROUND(((SUM(BF84:BF161))*I34),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45</v>
      </c>
      <c r="F35" s="117">
        <f>ROUND((SUM(BG84:BG161)),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46</v>
      </c>
      <c r="F36" s="117">
        <f>ROUND((SUM(BH84:BH161)),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47</v>
      </c>
      <c r="F37" s="117">
        <f>ROUND((SUM(BI84:BI161)),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48</v>
      </c>
      <c r="E39" s="121"/>
      <c r="F39" s="121"/>
      <c r="G39" s="122" t="s">
        <v>49</v>
      </c>
      <c r="H39" s="123" t="s">
        <v>50</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91" t="str">
        <f>E7</f>
        <v>Oprava trati v úseku Chlumec n. C. - Městec Králové</v>
      </c>
      <c r="F48" s="292"/>
      <c r="G48" s="292"/>
      <c r="H48" s="29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44" t="str">
        <f>E9</f>
        <v>SO 03 - Oprava nástupišť</v>
      </c>
      <c r="F50" s="293"/>
      <c r="G50" s="293"/>
      <c r="H50" s="29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TÚ Chlumec n. C. - Městec Králové</v>
      </c>
      <c r="G52" s="36"/>
      <c r="H52" s="36"/>
      <c r="I52" s="29" t="s">
        <v>23</v>
      </c>
      <c r="J52" s="59" t="str">
        <f>IF(J12="","",J12)</f>
        <v>23. 11. 2021</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Správa železnic, s.o.</v>
      </c>
      <c r="G54" s="36"/>
      <c r="H54" s="36"/>
      <c r="I54" s="29" t="s">
        <v>31</v>
      </c>
      <c r="J54" s="32" t="str">
        <f>E21</f>
        <v>bez PD</v>
      </c>
      <c r="K54" s="36"/>
      <c r="L54" s="106"/>
      <c r="S54" s="34"/>
      <c r="T54" s="34"/>
      <c r="U54" s="34"/>
      <c r="V54" s="34"/>
      <c r="W54" s="34"/>
      <c r="X54" s="34"/>
      <c r="Y54" s="34"/>
      <c r="Z54" s="34"/>
      <c r="AA54" s="34"/>
      <c r="AB54" s="34"/>
      <c r="AC54" s="34"/>
      <c r="AD54" s="34"/>
      <c r="AE54" s="34"/>
    </row>
    <row r="55" spans="1:47" s="2" customFormat="1" ht="25.7" customHeight="1">
      <c r="A55" s="34"/>
      <c r="B55" s="35"/>
      <c r="C55" s="29" t="s">
        <v>29</v>
      </c>
      <c r="D55" s="36"/>
      <c r="E55" s="36"/>
      <c r="F55" s="27" t="str">
        <f>IF(E18="","",E18)</f>
        <v>Vyplň údaj</v>
      </c>
      <c r="G55" s="36"/>
      <c r="H55" s="36"/>
      <c r="I55" s="29" t="s">
        <v>34</v>
      </c>
      <c r="J55" s="32" t="str">
        <f>E24</f>
        <v>Správa tratí Hradec Králové</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99</v>
      </c>
      <c r="D57" s="131"/>
      <c r="E57" s="131"/>
      <c r="F57" s="131"/>
      <c r="G57" s="131"/>
      <c r="H57" s="131"/>
      <c r="I57" s="131"/>
      <c r="J57" s="132" t="s">
        <v>100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70</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101</v>
      </c>
    </row>
    <row r="60" spans="1:47" s="9" customFormat="1" ht="24.95" customHeight="1">
      <c r="B60" s="134"/>
      <c r="C60" s="135"/>
      <c r="D60" s="136" t="s">
        <v>442</v>
      </c>
      <c r="E60" s="137"/>
      <c r="F60" s="137"/>
      <c r="G60" s="137"/>
      <c r="H60" s="137"/>
      <c r="I60" s="137"/>
      <c r="J60" s="138">
        <f>J85</f>
        <v>0</v>
      </c>
      <c r="K60" s="135"/>
      <c r="L60" s="139"/>
    </row>
    <row r="61" spans="1:47" s="9" customFormat="1" ht="24.95" customHeight="1">
      <c r="B61" s="134"/>
      <c r="C61" s="135"/>
      <c r="D61" s="136" t="s">
        <v>443</v>
      </c>
      <c r="E61" s="137"/>
      <c r="F61" s="137"/>
      <c r="G61" s="137"/>
      <c r="H61" s="137"/>
      <c r="I61" s="137"/>
      <c r="J61" s="138">
        <f>J86</f>
        <v>0</v>
      </c>
      <c r="K61" s="135"/>
      <c r="L61" s="139"/>
    </row>
    <row r="62" spans="1:47" s="15" customFormat="1" ht="19.899999999999999" customHeight="1">
      <c r="B62" s="229"/>
      <c r="C62" s="230"/>
      <c r="D62" s="231" t="s">
        <v>906</v>
      </c>
      <c r="E62" s="232"/>
      <c r="F62" s="232"/>
      <c r="G62" s="232"/>
      <c r="H62" s="232"/>
      <c r="I62" s="232"/>
      <c r="J62" s="233">
        <f>J87</f>
        <v>0</v>
      </c>
      <c r="K62" s="230"/>
      <c r="L62" s="234"/>
    </row>
    <row r="63" spans="1:47" s="15" customFormat="1" ht="19.899999999999999" customHeight="1">
      <c r="B63" s="229"/>
      <c r="C63" s="230"/>
      <c r="D63" s="231" t="s">
        <v>907</v>
      </c>
      <c r="E63" s="232"/>
      <c r="F63" s="232"/>
      <c r="G63" s="232"/>
      <c r="H63" s="232"/>
      <c r="I63" s="232"/>
      <c r="J63" s="233">
        <f>J128</f>
        <v>0</v>
      </c>
      <c r="K63" s="230"/>
      <c r="L63" s="234"/>
    </row>
    <row r="64" spans="1:47" s="15" customFormat="1" ht="19.899999999999999" customHeight="1">
      <c r="B64" s="229"/>
      <c r="C64" s="230"/>
      <c r="D64" s="231" t="s">
        <v>908</v>
      </c>
      <c r="E64" s="232"/>
      <c r="F64" s="232"/>
      <c r="G64" s="232"/>
      <c r="H64" s="232"/>
      <c r="I64" s="232"/>
      <c r="J64" s="233">
        <f>J145</f>
        <v>0</v>
      </c>
      <c r="K64" s="230"/>
      <c r="L64" s="234"/>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103</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16</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91" t="str">
        <f>E7</f>
        <v>Oprava trati v úseku Chlumec n. C. - Městec Králové</v>
      </c>
      <c r="F74" s="292"/>
      <c r="G74" s="292"/>
      <c r="H74" s="292"/>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96</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44" t="str">
        <f>E9</f>
        <v>SO 03 - Oprava nástupišť</v>
      </c>
      <c r="F76" s="293"/>
      <c r="G76" s="293"/>
      <c r="H76" s="293"/>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21</v>
      </c>
      <c r="D78" s="36"/>
      <c r="E78" s="36"/>
      <c r="F78" s="27" t="str">
        <f>F12</f>
        <v>TÚ Chlumec n. C. - Městec Králové</v>
      </c>
      <c r="G78" s="36"/>
      <c r="H78" s="36"/>
      <c r="I78" s="29" t="s">
        <v>23</v>
      </c>
      <c r="J78" s="59" t="str">
        <f>IF(J12="","",J12)</f>
        <v>23. 11. 2021</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25</v>
      </c>
      <c r="D80" s="36"/>
      <c r="E80" s="36"/>
      <c r="F80" s="27" t="str">
        <f>E15</f>
        <v>Správa železnic, s.o.</v>
      </c>
      <c r="G80" s="36"/>
      <c r="H80" s="36"/>
      <c r="I80" s="29" t="s">
        <v>31</v>
      </c>
      <c r="J80" s="32" t="str">
        <f>E21</f>
        <v>bez PD</v>
      </c>
      <c r="K80" s="36"/>
      <c r="L80" s="106"/>
      <c r="S80" s="34"/>
      <c r="T80" s="34"/>
      <c r="U80" s="34"/>
      <c r="V80" s="34"/>
      <c r="W80" s="34"/>
      <c r="X80" s="34"/>
      <c r="Y80" s="34"/>
      <c r="Z80" s="34"/>
      <c r="AA80" s="34"/>
      <c r="AB80" s="34"/>
      <c r="AC80" s="34"/>
      <c r="AD80" s="34"/>
      <c r="AE80" s="34"/>
    </row>
    <row r="81" spans="1:65" s="2" customFormat="1" ht="25.7" customHeight="1">
      <c r="A81" s="34"/>
      <c r="B81" s="35"/>
      <c r="C81" s="29" t="s">
        <v>29</v>
      </c>
      <c r="D81" s="36"/>
      <c r="E81" s="36"/>
      <c r="F81" s="27" t="str">
        <f>IF(E18="","",E18)</f>
        <v>Vyplň údaj</v>
      </c>
      <c r="G81" s="36"/>
      <c r="H81" s="36"/>
      <c r="I81" s="29" t="s">
        <v>34</v>
      </c>
      <c r="J81" s="32" t="str">
        <f>E24</f>
        <v>Správa tratí Hradec Králové</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0" customFormat="1" ht="29.25" customHeight="1">
      <c r="A83" s="140"/>
      <c r="B83" s="141"/>
      <c r="C83" s="142" t="s">
        <v>104</v>
      </c>
      <c r="D83" s="143" t="s">
        <v>57</v>
      </c>
      <c r="E83" s="143" t="s">
        <v>53</v>
      </c>
      <c r="F83" s="143" t="s">
        <v>54</v>
      </c>
      <c r="G83" s="143" t="s">
        <v>105</v>
      </c>
      <c r="H83" s="143" t="s">
        <v>106</v>
      </c>
      <c r="I83" s="143" t="s">
        <v>107</v>
      </c>
      <c r="J83" s="143" t="s">
        <v>100</v>
      </c>
      <c r="K83" s="144" t="s">
        <v>108</v>
      </c>
      <c r="L83" s="145"/>
      <c r="M83" s="68" t="s">
        <v>19</v>
      </c>
      <c r="N83" s="69" t="s">
        <v>42</v>
      </c>
      <c r="O83" s="69" t="s">
        <v>109</v>
      </c>
      <c r="P83" s="69" t="s">
        <v>110</v>
      </c>
      <c r="Q83" s="69" t="s">
        <v>111</v>
      </c>
      <c r="R83" s="69" t="s">
        <v>112</v>
      </c>
      <c r="S83" s="69" t="s">
        <v>113</v>
      </c>
      <c r="T83" s="70" t="s">
        <v>114</v>
      </c>
      <c r="U83" s="140"/>
      <c r="V83" s="140"/>
      <c r="W83" s="140"/>
      <c r="X83" s="140"/>
      <c r="Y83" s="140"/>
      <c r="Z83" s="140"/>
      <c r="AA83" s="140"/>
      <c r="AB83" s="140"/>
      <c r="AC83" s="140"/>
      <c r="AD83" s="140"/>
      <c r="AE83" s="140"/>
    </row>
    <row r="84" spans="1:65" s="2" customFormat="1" ht="22.9" customHeight="1">
      <c r="A84" s="34"/>
      <c r="B84" s="35"/>
      <c r="C84" s="75" t="s">
        <v>115</v>
      </c>
      <c r="D84" s="36"/>
      <c r="E84" s="36"/>
      <c r="F84" s="36"/>
      <c r="G84" s="36"/>
      <c r="H84" s="36"/>
      <c r="I84" s="36"/>
      <c r="J84" s="146">
        <f>BK84</f>
        <v>0</v>
      </c>
      <c r="K84" s="36"/>
      <c r="L84" s="39"/>
      <c r="M84" s="71"/>
      <c r="N84" s="147"/>
      <c r="O84" s="72"/>
      <c r="P84" s="148">
        <f>P85+P86</f>
        <v>0</v>
      </c>
      <c r="Q84" s="72"/>
      <c r="R84" s="148">
        <f>R85+R86</f>
        <v>0</v>
      </c>
      <c r="S84" s="72"/>
      <c r="T84" s="149">
        <f>T85+T86</f>
        <v>0</v>
      </c>
      <c r="U84" s="34"/>
      <c r="V84" s="34"/>
      <c r="W84" s="34"/>
      <c r="X84" s="34"/>
      <c r="Y84" s="34"/>
      <c r="Z84" s="34"/>
      <c r="AA84" s="34"/>
      <c r="AB84" s="34"/>
      <c r="AC84" s="34"/>
      <c r="AD84" s="34"/>
      <c r="AE84" s="34"/>
      <c r="AT84" s="17" t="s">
        <v>71</v>
      </c>
      <c r="AU84" s="17" t="s">
        <v>101</v>
      </c>
      <c r="BK84" s="150">
        <f>BK85+BK86</f>
        <v>0</v>
      </c>
    </row>
    <row r="85" spans="1:65" s="14" customFormat="1" ht="25.9" customHeight="1">
      <c r="B85" s="211"/>
      <c r="C85" s="212"/>
      <c r="D85" s="213" t="s">
        <v>71</v>
      </c>
      <c r="E85" s="214" t="s">
        <v>456</v>
      </c>
      <c r="F85" s="214" t="s">
        <v>457</v>
      </c>
      <c r="G85" s="212"/>
      <c r="H85" s="212"/>
      <c r="I85" s="215"/>
      <c r="J85" s="216">
        <f>BK85</f>
        <v>0</v>
      </c>
      <c r="K85" s="212"/>
      <c r="L85" s="217"/>
      <c r="M85" s="218"/>
      <c r="N85" s="219"/>
      <c r="O85" s="219"/>
      <c r="P85" s="220">
        <v>0</v>
      </c>
      <c r="Q85" s="219"/>
      <c r="R85" s="220">
        <v>0</v>
      </c>
      <c r="S85" s="219"/>
      <c r="T85" s="221">
        <v>0</v>
      </c>
      <c r="AR85" s="222" t="s">
        <v>80</v>
      </c>
      <c r="AT85" s="223" t="s">
        <v>71</v>
      </c>
      <c r="AU85" s="223" t="s">
        <v>72</v>
      </c>
      <c r="AY85" s="222" t="s">
        <v>122</v>
      </c>
      <c r="BK85" s="224">
        <v>0</v>
      </c>
    </row>
    <row r="86" spans="1:65" s="14" customFormat="1" ht="25.9" customHeight="1">
      <c r="B86" s="211"/>
      <c r="C86" s="212"/>
      <c r="D86" s="213" t="s">
        <v>71</v>
      </c>
      <c r="E86" s="214" t="s">
        <v>146</v>
      </c>
      <c r="F86" s="214" t="s">
        <v>458</v>
      </c>
      <c r="G86" s="212"/>
      <c r="H86" s="212"/>
      <c r="I86" s="215"/>
      <c r="J86" s="216">
        <f>BK86</f>
        <v>0</v>
      </c>
      <c r="K86" s="212"/>
      <c r="L86" s="217"/>
      <c r="M86" s="218"/>
      <c r="N86" s="219"/>
      <c r="O86" s="219"/>
      <c r="P86" s="220">
        <f>P87+P128+P145</f>
        <v>0</v>
      </c>
      <c r="Q86" s="219"/>
      <c r="R86" s="220">
        <f>R87+R128+R145</f>
        <v>0</v>
      </c>
      <c r="S86" s="219"/>
      <c r="T86" s="221">
        <f>T87+T128+T145</f>
        <v>0</v>
      </c>
      <c r="AR86" s="222" t="s">
        <v>80</v>
      </c>
      <c r="AT86" s="223" t="s">
        <v>71</v>
      </c>
      <c r="AU86" s="223" t="s">
        <v>72</v>
      </c>
      <c r="AY86" s="222" t="s">
        <v>122</v>
      </c>
      <c r="BK86" s="224">
        <f>BK87+BK128+BK145</f>
        <v>0</v>
      </c>
    </row>
    <row r="87" spans="1:65" s="14" customFormat="1" ht="22.9" customHeight="1">
      <c r="B87" s="211"/>
      <c r="C87" s="212"/>
      <c r="D87" s="213" t="s">
        <v>71</v>
      </c>
      <c r="E87" s="235" t="s">
        <v>459</v>
      </c>
      <c r="F87" s="235" t="s">
        <v>909</v>
      </c>
      <c r="G87" s="212"/>
      <c r="H87" s="212"/>
      <c r="I87" s="215"/>
      <c r="J87" s="236">
        <f>BK87</f>
        <v>0</v>
      </c>
      <c r="K87" s="212"/>
      <c r="L87" s="217"/>
      <c r="M87" s="218"/>
      <c r="N87" s="219"/>
      <c r="O87" s="219"/>
      <c r="P87" s="220">
        <f>SUM(P88:P127)</f>
        <v>0</v>
      </c>
      <c r="Q87" s="219"/>
      <c r="R87" s="220">
        <f>SUM(R88:R127)</f>
        <v>0</v>
      </c>
      <c r="S87" s="219"/>
      <c r="T87" s="221">
        <f>SUM(T88:T127)</f>
        <v>0</v>
      </c>
      <c r="AR87" s="222" t="s">
        <v>80</v>
      </c>
      <c r="AT87" s="223" t="s">
        <v>71</v>
      </c>
      <c r="AU87" s="223" t="s">
        <v>80</v>
      </c>
      <c r="AY87" s="222" t="s">
        <v>122</v>
      </c>
      <c r="BK87" s="224">
        <f>SUM(BK88:BK127)</f>
        <v>0</v>
      </c>
    </row>
    <row r="88" spans="1:65" s="2" customFormat="1" ht="24.2" customHeight="1">
      <c r="A88" s="34"/>
      <c r="B88" s="35"/>
      <c r="C88" s="151" t="s">
        <v>80</v>
      </c>
      <c r="D88" s="151" t="s">
        <v>116</v>
      </c>
      <c r="E88" s="152" t="s">
        <v>910</v>
      </c>
      <c r="F88" s="153" t="s">
        <v>911</v>
      </c>
      <c r="G88" s="154" t="s">
        <v>175</v>
      </c>
      <c r="H88" s="155">
        <v>55</v>
      </c>
      <c r="I88" s="156"/>
      <c r="J88" s="157">
        <f>ROUND(I88*H88,2)</f>
        <v>0</v>
      </c>
      <c r="K88" s="153" t="s">
        <v>120</v>
      </c>
      <c r="L88" s="39"/>
      <c r="M88" s="158" t="s">
        <v>19</v>
      </c>
      <c r="N88" s="159" t="s">
        <v>43</v>
      </c>
      <c r="O88" s="64"/>
      <c r="P88" s="160">
        <f>O88*H88</f>
        <v>0</v>
      </c>
      <c r="Q88" s="160">
        <v>0</v>
      </c>
      <c r="R88" s="160">
        <f>Q88*H88</f>
        <v>0</v>
      </c>
      <c r="S88" s="160">
        <v>0</v>
      </c>
      <c r="T88" s="161">
        <f>S88*H88</f>
        <v>0</v>
      </c>
      <c r="U88" s="34"/>
      <c r="V88" s="34"/>
      <c r="W88" s="34"/>
      <c r="X88" s="34"/>
      <c r="Y88" s="34"/>
      <c r="Z88" s="34"/>
      <c r="AA88" s="34"/>
      <c r="AB88" s="34"/>
      <c r="AC88" s="34"/>
      <c r="AD88" s="34"/>
      <c r="AE88" s="34"/>
      <c r="AR88" s="162" t="s">
        <v>121</v>
      </c>
      <c r="AT88" s="162" t="s">
        <v>116</v>
      </c>
      <c r="AU88" s="162" t="s">
        <v>82</v>
      </c>
      <c r="AY88" s="17" t="s">
        <v>122</v>
      </c>
      <c r="BE88" s="163">
        <f>IF(N88="základní",J88,0)</f>
        <v>0</v>
      </c>
      <c r="BF88" s="163">
        <f>IF(N88="snížená",J88,0)</f>
        <v>0</v>
      </c>
      <c r="BG88" s="163">
        <f>IF(N88="zákl. přenesená",J88,0)</f>
        <v>0</v>
      </c>
      <c r="BH88" s="163">
        <f>IF(N88="sníž. přenesená",J88,0)</f>
        <v>0</v>
      </c>
      <c r="BI88" s="163">
        <f>IF(N88="nulová",J88,0)</f>
        <v>0</v>
      </c>
      <c r="BJ88" s="17" t="s">
        <v>80</v>
      </c>
      <c r="BK88" s="163">
        <f>ROUND(I88*H88,2)</f>
        <v>0</v>
      </c>
      <c r="BL88" s="17" t="s">
        <v>121</v>
      </c>
      <c r="BM88" s="162" t="s">
        <v>82</v>
      </c>
    </row>
    <row r="89" spans="1:65" s="2" customFormat="1" ht="19.5">
      <c r="A89" s="34"/>
      <c r="B89" s="35"/>
      <c r="C89" s="36"/>
      <c r="D89" s="164" t="s">
        <v>123</v>
      </c>
      <c r="E89" s="36"/>
      <c r="F89" s="165" t="s">
        <v>911</v>
      </c>
      <c r="G89" s="36"/>
      <c r="H89" s="36"/>
      <c r="I89" s="166"/>
      <c r="J89" s="36"/>
      <c r="K89" s="36"/>
      <c r="L89" s="39"/>
      <c r="M89" s="167"/>
      <c r="N89" s="168"/>
      <c r="O89" s="64"/>
      <c r="P89" s="64"/>
      <c r="Q89" s="64"/>
      <c r="R89" s="64"/>
      <c r="S89" s="64"/>
      <c r="T89" s="65"/>
      <c r="U89" s="34"/>
      <c r="V89" s="34"/>
      <c r="W89" s="34"/>
      <c r="X89" s="34"/>
      <c r="Y89" s="34"/>
      <c r="Z89" s="34"/>
      <c r="AA89" s="34"/>
      <c r="AB89" s="34"/>
      <c r="AC89" s="34"/>
      <c r="AD89" s="34"/>
      <c r="AE89" s="34"/>
      <c r="AT89" s="17" t="s">
        <v>123</v>
      </c>
      <c r="AU89" s="17" t="s">
        <v>82</v>
      </c>
    </row>
    <row r="90" spans="1:65" s="2" customFormat="1" ht="21.75" customHeight="1">
      <c r="A90" s="34"/>
      <c r="B90" s="35"/>
      <c r="C90" s="151" t="s">
        <v>82</v>
      </c>
      <c r="D90" s="151" t="s">
        <v>116</v>
      </c>
      <c r="E90" s="152" t="s">
        <v>912</v>
      </c>
      <c r="F90" s="153" t="s">
        <v>913</v>
      </c>
      <c r="G90" s="154" t="s">
        <v>175</v>
      </c>
      <c r="H90" s="155">
        <v>55</v>
      </c>
      <c r="I90" s="156"/>
      <c r="J90" s="157">
        <f>ROUND(I90*H90,2)</f>
        <v>0</v>
      </c>
      <c r="K90" s="153" t="s">
        <v>120</v>
      </c>
      <c r="L90" s="39"/>
      <c r="M90" s="158" t="s">
        <v>19</v>
      </c>
      <c r="N90" s="159" t="s">
        <v>43</v>
      </c>
      <c r="O90" s="64"/>
      <c r="P90" s="160">
        <f>O90*H90</f>
        <v>0</v>
      </c>
      <c r="Q90" s="160">
        <v>0</v>
      </c>
      <c r="R90" s="160">
        <f>Q90*H90</f>
        <v>0</v>
      </c>
      <c r="S90" s="160">
        <v>0</v>
      </c>
      <c r="T90" s="161">
        <f>S90*H90</f>
        <v>0</v>
      </c>
      <c r="U90" s="34"/>
      <c r="V90" s="34"/>
      <c r="W90" s="34"/>
      <c r="X90" s="34"/>
      <c r="Y90" s="34"/>
      <c r="Z90" s="34"/>
      <c r="AA90" s="34"/>
      <c r="AB90" s="34"/>
      <c r="AC90" s="34"/>
      <c r="AD90" s="34"/>
      <c r="AE90" s="34"/>
      <c r="AR90" s="162" t="s">
        <v>121</v>
      </c>
      <c r="AT90" s="162" t="s">
        <v>116</v>
      </c>
      <c r="AU90" s="162" t="s">
        <v>82</v>
      </c>
      <c r="AY90" s="17" t="s">
        <v>122</v>
      </c>
      <c r="BE90" s="163">
        <f>IF(N90="základní",J90,0)</f>
        <v>0</v>
      </c>
      <c r="BF90" s="163">
        <f>IF(N90="snížená",J90,0)</f>
        <v>0</v>
      </c>
      <c r="BG90" s="163">
        <f>IF(N90="zákl. přenesená",J90,0)</f>
        <v>0</v>
      </c>
      <c r="BH90" s="163">
        <f>IF(N90="sníž. přenesená",J90,0)</f>
        <v>0</v>
      </c>
      <c r="BI90" s="163">
        <f>IF(N90="nulová",J90,0)</f>
        <v>0</v>
      </c>
      <c r="BJ90" s="17" t="s">
        <v>80</v>
      </c>
      <c r="BK90" s="163">
        <f>ROUND(I90*H90,2)</f>
        <v>0</v>
      </c>
      <c r="BL90" s="17" t="s">
        <v>121</v>
      </c>
      <c r="BM90" s="162" t="s">
        <v>121</v>
      </c>
    </row>
    <row r="91" spans="1:65" s="2" customFormat="1" ht="11.25">
      <c r="A91" s="34"/>
      <c r="B91" s="35"/>
      <c r="C91" s="36"/>
      <c r="D91" s="164" t="s">
        <v>123</v>
      </c>
      <c r="E91" s="36"/>
      <c r="F91" s="165" t="s">
        <v>913</v>
      </c>
      <c r="G91" s="36"/>
      <c r="H91" s="36"/>
      <c r="I91" s="166"/>
      <c r="J91" s="36"/>
      <c r="K91" s="36"/>
      <c r="L91" s="39"/>
      <c r="M91" s="167"/>
      <c r="N91" s="168"/>
      <c r="O91" s="64"/>
      <c r="P91" s="64"/>
      <c r="Q91" s="64"/>
      <c r="R91" s="64"/>
      <c r="S91" s="64"/>
      <c r="T91" s="65"/>
      <c r="U91" s="34"/>
      <c r="V91" s="34"/>
      <c r="W91" s="34"/>
      <c r="X91" s="34"/>
      <c r="Y91" s="34"/>
      <c r="Z91" s="34"/>
      <c r="AA91" s="34"/>
      <c r="AB91" s="34"/>
      <c r="AC91" s="34"/>
      <c r="AD91" s="34"/>
      <c r="AE91" s="34"/>
      <c r="AT91" s="17" t="s">
        <v>123</v>
      </c>
      <c r="AU91" s="17" t="s">
        <v>82</v>
      </c>
    </row>
    <row r="92" spans="1:65" s="2" customFormat="1" ht="24.2" customHeight="1">
      <c r="A92" s="34"/>
      <c r="B92" s="35"/>
      <c r="C92" s="151" t="s">
        <v>127</v>
      </c>
      <c r="D92" s="151" t="s">
        <v>116</v>
      </c>
      <c r="E92" s="152" t="s">
        <v>914</v>
      </c>
      <c r="F92" s="153" t="s">
        <v>915</v>
      </c>
      <c r="G92" s="154" t="s">
        <v>130</v>
      </c>
      <c r="H92" s="155">
        <v>82.5</v>
      </c>
      <c r="I92" s="156"/>
      <c r="J92" s="157">
        <f>ROUND(I92*H92,2)</f>
        <v>0</v>
      </c>
      <c r="K92" s="153" t="s">
        <v>120</v>
      </c>
      <c r="L92" s="39"/>
      <c r="M92" s="158" t="s">
        <v>19</v>
      </c>
      <c r="N92" s="159" t="s">
        <v>43</v>
      </c>
      <c r="O92" s="64"/>
      <c r="P92" s="160">
        <f>O92*H92</f>
        <v>0</v>
      </c>
      <c r="Q92" s="160">
        <v>0</v>
      </c>
      <c r="R92" s="160">
        <f>Q92*H92</f>
        <v>0</v>
      </c>
      <c r="S92" s="160">
        <v>0</v>
      </c>
      <c r="T92" s="161">
        <f>S92*H92</f>
        <v>0</v>
      </c>
      <c r="U92" s="34"/>
      <c r="V92" s="34"/>
      <c r="W92" s="34"/>
      <c r="X92" s="34"/>
      <c r="Y92" s="34"/>
      <c r="Z92" s="34"/>
      <c r="AA92" s="34"/>
      <c r="AB92" s="34"/>
      <c r="AC92" s="34"/>
      <c r="AD92" s="34"/>
      <c r="AE92" s="34"/>
      <c r="AR92" s="162" t="s">
        <v>121</v>
      </c>
      <c r="AT92" s="162" t="s">
        <v>116</v>
      </c>
      <c r="AU92" s="162" t="s">
        <v>82</v>
      </c>
      <c r="AY92" s="17" t="s">
        <v>122</v>
      </c>
      <c r="BE92" s="163">
        <f>IF(N92="základní",J92,0)</f>
        <v>0</v>
      </c>
      <c r="BF92" s="163">
        <f>IF(N92="snížená",J92,0)</f>
        <v>0</v>
      </c>
      <c r="BG92" s="163">
        <f>IF(N92="zákl. přenesená",J92,0)</f>
        <v>0</v>
      </c>
      <c r="BH92" s="163">
        <f>IF(N92="sníž. přenesená",J92,0)</f>
        <v>0</v>
      </c>
      <c r="BI92" s="163">
        <f>IF(N92="nulová",J92,0)</f>
        <v>0</v>
      </c>
      <c r="BJ92" s="17" t="s">
        <v>80</v>
      </c>
      <c r="BK92" s="163">
        <f>ROUND(I92*H92,2)</f>
        <v>0</v>
      </c>
      <c r="BL92" s="17" t="s">
        <v>121</v>
      </c>
      <c r="BM92" s="162" t="s">
        <v>131</v>
      </c>
    </row>
    <row r="93" spans="1:65" s="2" customFormat="1" ht="19.5">
      <c r="A93" s="34"/>
      <c r="B93" s="35"/>
      <c r="C93" s="36"/>
      <c r="D93" s="164" t="s">
        <v>123</v>
      </c>
      <c r="E93" s="36"/>
      <c r="F93" s="165" t="s">
        <v>915</v>
      </c>
      <c r="G93" s="36"/>
      <c r="H93" s="36"/>
      <c r="I93" s="166"/>
      <c r="J93" s="36"/>
      <c r="K93" s="36"/>
      <c r="L93" s="39"/>
      <c r="M93" s="167"/>
      <c r="N93" s="168"/>
      <c r="O93" s="64"/>
      <c r="P93" s="64"/>
      <c r="Q93" s="64"/>
      <c r="R93" s="64"/>
      <c r="S93" s="64"/>
      <c r="T93" s="65"/>
      <c r="U93" s="34"/>
      <c r="V93" s="34"/>
      <c r="W93" s="34"/>
      <c r="X93" s="34"/>
      <c r="Y93" s="34"/>
      <c r="Z93" s="34"/>
      <c r="AA93" s="34"/>
      <c r="AB93" s="34"/>
      <c r="AC93" s="34"/>
      <c r="AD93" s="34"/>
      <c r="AE93" s="34"/>
      <c r="AT93" s="17" t="s">
        <v>123</v>
      </c>
      <c r="AU93" s="17" t="s">
        <v>82</v>
      </c>
    </row>
    <row r="94" spans="1:65" s="11" customFormat="1" ht="11.25">
      <c r="B94" s="169"/>
      <c r="C94" s="170"/>
      <c r="D94" s="164" t="s">
        <v>132</v>
      </c>
      <c r="E94" s="171" t="s">
        <v>19</v>
      </c>
      <c r="F94" s="172" t="s">
        <v>916</v>
      </c>
      <c r="G94" s="170"/>
      <c r="H94" s="173">
        <v>82.5</v>
      </c>
      <c r="I94" s="174"/>
      <c r="J94" s="170"/>
      <c r="K94" s="170"/>
      <c r="L94" s="175"/>
      <c r="M94" s="176"/>
      <c r="N94" s="177"/>
      <c r="O94" s="177"/>
      <c r="P94" s="177"/>
      <c r="Q94" s="177"/>
      <c r="R94" s="177"/>
      <c r="S94" s="177"/>
      <c r="T94" s="178"/>
      <c r="AT94" s="179" t="s">
        <v>132</v>
      </c>
      <c r="AU94" s="179" t="s">
        <v>82</v>
      </c>
      <c r="AV94" s="11" t="s">
        <v>82</v>
      </c>
      <c r="AW94" s="11" t="s">
        <v>33</v>
      </c>
      <c r="AX94" s="11" t="s">
        <v>72</v>
      </c>
      <c r="AY94" s="179" t="s">
        <v>122</v>
      </c>
    </row>
    <row r="95" spans="1:65" s="13" customFormat="1" ht="11.25">
      <c r="B95" s="190"/>
      <c r="C95" s="191"/>
      <c r="D95" s="164" t="s">
        <v>132</v>
      </c>
      <c r="E95" s="192" t="s">
        <v>19</v>
      </c>
      <c r="F95" s="193" t="s">
        <v>138</v>
      </c>
      <c r="G95" s="191"/>
      <c r="H95" s="194">
        <v>82.5</v>
      </c>
      <c r="I95" s="195"/>
      <c r="J95" s="191"/>
      <c r="K95" s="191"/>
      <c r="L95" s="196"/>
      <c r="M95" s="197"/>
      <c r="N95" s="198"/>
      <c r="O95" s="198"/>
      <c r="P95" s="198"/>
      <c r="Q95" s="198"/>
      <c r="R95" s="198"/>
      <c r="S95" s="198"/>
      <c r="T95" s="199"/>
      <c r="AT95" s="200" t="s">
        <v>132</v>
      </c>
      <c r="AU95" s="200" t="s">
        <v>82</v>
      </c>
      <c r="AV95" s="13" t="s">
        <v>121</v>
      </c>
      <c r="AW95" s="13" t="s">
        <v>33</v>
      </c>
      <c r="AX95" s="13" t="s">
        <v>80</v>
      </c>
      <c r="AY95" s="200" t="s">
        <v>122</v>
      </c>
    </row>
    <row r="96" spans="1:65" s="2" customFormat="1" ht="55.5" customHeight="1">
      <c r="A96" s="34"/>
      <c r="B96" s="35"/>
      <c r="C96" s="151" t="s">
        <v>121</v>
      </c>
      <c r="D96" s="151" t="s">
        <v>116</v>
      </c>
      <c r="E96" s="152" t="s">
        <v>151</v>
      </c>
      <c r="F96" s="153" t="s">
        <v>152</v>
      </c>
      <c r="G96" s="154" t="s">
        <v>141</v>
      </c>
      <c r="H96" s="155">
        <v>9.0749999999999993</v>
      </c>
      <c r="I96" s="156"/>
      <c r="J96" s="157">
        <f>ROUND(I96*H96,2)</f>
        <v>0</v>
      </c>
      <c r="K96" s="153" t="s">
        <v>120</v>
      </c>
      <c r="L96" s="39"/>
      <c r="M96" s="158" t="s">
        <v>19</v>
      </c>
      <c r="N96" s="159" t="s">
        <v>43</v>
      </c>
      <c r="O96" s="64"/>
      <c r="P96" s="160">
        <f>O96*H96</f>
        <v>0</v>
      </c>
      <c r="Q96" s="160">
        <v>0</v>
      </c>
      <c r="R96" s="160">
        <f>Q96*H96</f>
        <v>0</v>
      </c>
      <c r="S96" s="160">
        <v>0</v>
      </c>
      <c r="T96" s="161">
        <f>S96*H96</f>
        <v>0</v>
      </c>
      <c r="U96" s="34"/>
      <c r="V96" s="34"/>
      <c r="W96" s="34"/>
      <c r="X96" s="34"/>
      <c r="Y96" s="34"/>
      <c r="Z96" s="34"/>
      <c r="AA96" s="34"/>
      <c r="AB96" s="34"/>
      <c r="AC96" s="34"/>
      <c r="AD96" s="34"/>
      <c r="AE96" s="34"/>
      <c r="AR96" s="162" t="s">
        <v>121</v>
      </c>
      <c r="AT96" s="162" t="s">
        <v>116</v>
      </c>
      <c r="AU96" s="162" t="s">
        <v>82</v>
      </c>
      <c r="AY96" s="17" t="s">
        <v>122</v>
      </c>
      <c r="BE96" s="163">
        <f>IF(N96="základní",J96,0)</f>
        <v>0</v>
      </c>
      <c r="BF96" s="163">
        <f>IF(N96="snížená",J96,0)</f>
        <v>0</v>
      </c>
      <c r="BG96" s="163">
        <f>IF(N96="zákl. přenesená",J96,0)</f>
        <v>0</v>
      </c>
      <c r="BH96" s="163">
        <f>IF(N96="sníž. přenesená",J96,0)</f>
        <v>0</v>
      </c>
      <c r="BI96" s="163">
        <f>IF(N96="nulová",J96,0)</f>
        <v>0</v>
      </c>
      <c r="BJ96" s="17" t="s">
        <v>80</v>
      </c>
      <c r="BK96" s="163">
        <f>ROUND(I96*H96,2)</f>
        <v>0</v>
      </c>
      <c r="BL96" s="17" t="s">
        <v>121</v>
      </c>
      <c r="BM96" s="162" t="s">
        <v>142</v>
      </c>
    </row>
    <row r="97" spans="1:65" s="2" customFormat="1" ht="29.25">
      <c r="A97" s="34"/>
      <c r="B97" s="35"/>
      <c r="C97" s="36"/>
      <c r="D97" s="164" t="s">
        <v>123</v>
      </c>
      <c r="E97" s="36"/>
      <c r="F97" s="165" t="s">
        <v>152</v>
      </c>
      <c r="G97" s="36"/>
      <c r="H97" s="36"/>
      <c r="I97" s="166"/>
      <c r="J97" s="36"/>
      <c r="K97" s="36"/>
      <c r="L97" s="39"/>
      <c r="M97" s="167"/>
      <c r="N97" s="168"/>
      <c r="O97" s="64"/>
      <c r="P97" s="64"/>
      <c r="Q97" s="64"/>
      <c r="R97" s="64"/>
      <c r="S97" s="64"/>
      <c r="T97" s="65"/>
      <c r="U97" s="34"/>
      <c r="V97" s="34"/>
      <c r="W97" s="34"/>
      <c r="X97" s="34"/>
      <c r="Y97" s="34"/>
      <c r="Z97" s="34"/>
      <c r="AA97" s="34"/>
      <c r="AB97" s="34"/>
      <c r="AC97" s="34"/>
      <c r="AD97" s="34"/>
      <c r="AE97" s="34"/>
      <c r="AT97" s="17" t="s">
        <v>123</v>
      </c>
      <c r="AU97" s="17" t="s">
        <v>82</v>
      </c>
    </row>
    <row r="98" spans="1:65" s="11" customFormat="1" ht="11.25">
      <c r="B98" s="169"/>
      <c r="C98" s="170"/>
      <c r="D98" s="164" t="s">
        <v>132</v>
      </c>
      <c r="E98" s="171" t="s">
        <v>19</v>
      </c>
      <c r="F98" s="172" t="s">
        <v>917</v>
      </c>
      <c r="G98" s="170"/>
      <c r="H98" s="173">
        <v>9.0749999999999993</v>
      </c>
      <c r="I98" s="174"/>
      <c r="J98" s="170"/>
      <c r="K98" s="170"/>
      <c r="L98" s="175"/>
      <c r="M98" s="176"/>
      <c r="N98" s="177"/>
      <c r="O98" s="177"/>
      <c r="P98" s="177"/>
      <c r="Q98" s="177"/>
      <c r="R98" s="177"/>
      <c r="S98" s="177"/>
      <c r="T98" s="178"/>
      <c r="AT98" s="179" t="s">
        <v>132</v>
      </c>
      <c r="AU98" s="179" t="s">
        <v>82</v>
      </c>
      <c r="AV98" s="11" t="s">
        <v>82</v>
      </c>
      <c r="AW98" s="11" t="s">
        <v>33</v>
      </c>
      <c r="AX98" s="11" t="s">
        <v>72</v>
      </c>
      <c r="AY98" s="179" t="s">
        <v>122</v>
      </c>
    </row>
    <row r="99" spans="1:65" s="13" customFormat="1" ht="11.25">
      <c r="B99" s="190"/>
      <c r="C99" s="191"/>
      <c r="D99" s="164" t="s">
        <v>132</v>
      </c>
      <c r="E99" s="192" t="s">
        <v>19</v>
      </c>
      <c r="F99" s="193" t="s">
        <v>138</v>
      </c>
      <c r="G99" s="191"/>
      <c r="H99" s="194">
        <v>9.0749999999999993</v>
      </c>
      <c r="I99" s="195"/>
      <c r="J99" s="191"/>
      <c r="K99" s="191"/>
      <c r="L99" s="196"/>
      <c r="M99" s="197"/>
      <c r="N99" s="198"/>
      <c r="O99" s="198"/>
      <c r="P99" s="198"/>
      <c r="Q99" s="198"/>
      <c r="R99" s="198"/>
      <c r="S99" s="198"/>
      <c r="T99" s="199"/>
      <c r="AT99" s="200" t="s">
        <v>132</v>
      </c>
      <c r="AU99" s="200" t="s">
        <v>82</v>
      </c>
      <c r="AV99" s="13" t="s">
        <v>121</v>
      </c>
      <c r="AW99" s="13" t="s">
        <v>33</v>
      </c>
      <c r="AX99" s="13" t="s">
        <v>80</v>
      </c>
      <c r="AY99" s="200" t="s">
        <v>122</v>
      </c>
    </row>
    <row r="100" spans="1:65" s="2" customFormat="1" ht="21.75" customHeight="1">
      <c r="A100" s="34"/>
      <c r="B100" s="35"/>
      <c r="C100" s="151" t="s">
        <v>146</v>
      </c>
      <c r="D100" s="151" t="s">
        <v>116</v>
      </c>
      <c r="E100" s="152" t="s">
        <v>155</v>
      </c>
      <c r="F100" s="153" t="s">
        <v>156</v>
      </c>
      <c r="G100" s="154" t="s">
        <v>141</v>
      </c>
      <c r="H100" s="155">
        <v>9.0749999999999993</v>
      </c>
      <c r="I100" s="156"/>
      <c r="J100" s="157">
        <f>ROUND(I100*H100,2)</f>
        <v>0</v>
      </c>
      <c r="K100" s="153" t="s">
        <v>120</v>
      </c>
      <c r="L100" s="39"/>
      <c r="M100" s="158" t="s">
        <v>19</v>
      </c>
      <c r="N100" s="159" t="s">
        <v>43</v>
      </c>
      <c r="O100" s="64"/>
      <c r="P100" s="160">
        <f>O100*H100</f>
        <v>0</v>
      </c>
      <c r="Q100" s="160">
        <v>0</v>
      </c>
      <c r="R100" s="160">
        <f>Q100*H100</f>
        <v>0</v>
      </c>
      <c r="S100" s="160">
        <v>0</v>
      </c>
      <c r="T100" s="161">
        <f>S100*H100</f>
        <v>0</v>
      </c>
      <c r="U100" s="34"/>
      <c r="V100" s="34"/>
      <c r="W100" s="34"/>
      <c r="X100" s="34"/>
      <c r="Y100" s="34"/>
      <c r="Z100" s="34"/>
      <c r="AA100" s="34"/>
      <c r="AB100" s="34"/>
      <c r="AC100" s="34"/>
      <c r="AD100" s="34"/>
      <c r="AE100" s="34"/>
      <c r="AR100" s="162" t="s">
        <v>121</v>
      </c>
      <c r="AT100" s="162" t="s">
        <v>116</v>
      </c>
      <c r="AU100" s="162" t="s">
        <v>82</v>
      </c>
      <c r="AY100" s="17" t="s">
        <v>122</v>
      </c>
      <c r="BE100" s="163">
        <f>IF(N100="základní",J100,0)</f>
        <v>0</v>
      </c>
      <c r="BF100" s="163">
        <f>IF(N100="snížená",J100,0)</f>
        <v>0</v>
      </c>
      <c r="BG100" s="163">
        <f>IF(N100="zákl. přenesená",J100,0)</f>
        <v>0</v>
      </c>
      <c r="BH100" s="163">
        <f>IF(N100="sníž. přenesená",J100,0)</f>
        <v>0</v>
      </c>
      <c r="BI100" s="163">
        <f>IF(N100="nulová",J100,0)</f>
        <v>0</v>
      </c>
      <c r="BJ100" s="17" t="s">
        <v>80</v>
      </c>
      <c r="BK100" s="163">
        <f>ROUND(I100*H100,2)</f>
        <v>0</v>
      </c>
      <c r="BL100" s="17" t="s">
        <v>121</v>
      </c>
      <c r="BM100" s="162" t="s">
        <v>149</v>
      </c>
    </row>
    <row r="101" spans="1:65" s="2" customFormat="1" ht="11.25">
      <c r="A101" s="34"/>
      <c r="B101" s="35"/>
      <c r="C101" s="36"/>
      <c r="D101" s="164" t="s">
        <v>123</v>
      </c>
      <c r="E101" s="36"/>
      <c r="F101" s="165" t="s">
        <v>156</v>
      </c>
      <c r="G101" s="36"/>
      <c r="H101" s="36"/>
      <c r="I101" s="166"/>
      <c r="J101" s="36"/>
      <c r="K101" s="36"/>
      <c r="L101" s="39"/>
      <c r="M101" s="167"/>
      <c r="N101" s="168"/>
      <c r="O101" s="64"/>
      <c r="P101" s="64"/>
      <c r="Q101" s="64"/>
      <c r="R101" s="64"/>
      <c r="S101" s="64"/>
      <c r="T101" s="65"/>
      <c r="U101" s="34"/>
      <c r="V101" s="34"/>
      <c r="W101" s="34"/>
      <c r="X101" s="34"/>
      <c r="Y101" s="34"/>
      <c r="Z101" s="34"/>
      <c r="AA101" s="34"/>
      <c r="AB101" s="34"/>
      <c r="AC101" s="34"/>
      <c r="AD101" s="34"/>
      <c r="AE101" s="34"/>
      <c r="AT101" s="17" t="s">
        <v>123</v>
      </c>
      <c r="AU101" s="17" t="s">
        <v>82</v>
      </c>
    </row>
    <row r="102" spans="1:65" s="11" customFormat="1" ht="11.25">
      <c r="B102" s="169"/>
      <c r="C102" s="170"/>
      <c r="D102" s="164" t="s">
        <v>132</v>
      </c>
      <c r="E102" s="171" t="s">
        <v>19</v>
      </c>
      <c r="F102" s="172" t="s">
        <v>918</v>
      </c>
      <c r="G102" s="170"/>
      <c r="H102" s="173">
        <v>9.0749999999999993</v>
      </c>
      <c r="I102" s="174"/>
      <c r="J102" s="170"/>
      <c r="K102" s="170"/>
      <c r="L102" s="175"/>
      <c r="M102" s="176"/>
      <c r="N102" s="177"/>
      <c r="O102" s="177"/>
      <c r="P102" s="177"/>
      <c r="Q102" s="177"/>
      <c r="R102" s="177"/>
      <c r="S102" s="177"/>
      <c r="T102" s="178"/>
      <c r="AT102" s="179" t="s">
        <v>132</v>
      </c>
      <c r="AU102" s="179" t="s">
        <v>82</v>
      </c>
      <c r="AV102" s="11" t="s">
        <v>82</v>
      </c>
      <c r="AW102" s="11" t="s">
        <v>33</v>
      </c>
      <c r="AX102" s="11" t="s">
        <v>72</v>
      </c>
      <c r="AY102" s="179" t="s">
        <v>122</v>
      </c>
    </row>
    <row r="103" spans="1:65" s="13" customFormat="1" ht="11.25">
      <c r="B103" s="190"/>
      <c r="C103" s="191"/>
      <c r="D103" s="164" t="s">
        <v>132</v>
      </c>
      <c r="E103" s="192" t="s">
        <v>19</v>
      </c>
      <c r="F103" s="193" t="s">
        <v>138</v>
      </c>
      <c r="G103" s="191"/>
      <c r="H103" s="194">
        <v>9.0749999999999993</v>
      </c>
      <c r="I103" s="195"/>
      <c r="J103" s="191"/>
      <c r="K103" s="191"/>
      <c r="L103" s="196"/>
      <c r="M103" s="197"/>
      <c r="N103" s="198"/>
      <c r="O103" s="198"/>
      <c r="P103" s="198"/>
      <c r="Q103" s="198"/>
      <c r="R103" s="198"/>
      <c r="S103" s="198"/>
      <c r="T103" s="199"/>
      <c r="AT103" s="200" t="s">
        <v>132</v>
      </c>
      <c r="AU103" s="200" t="s">
        <v>82</v>
      </c>
      <c r="AV103" s="13" t="s">
        <v>121</v>
      </c>
      <c r="AW103" s="13" t="s">
        <v>33</v>
      </c>
      <c r="AX103" s="13" t="s">
        <v>80</v>
      </c>
      <c r="AY103" s="200" t="s">
        <v>122</v>
      </c>
    </row>
    <row r="104" spans="1:65" s="2" customFormat="1" ht="16.5" customHeight="1">
      <c r="A104" s="34"/>
      <c r="B104" s="35"/>
      <c r="C104" s="151" t="s">
        <v>131</v>
      </c>
      <c r="D104" s="151" t="s">
        <v>116</v>
      </c>
      <c r="E104" s="152" t="s">
        <v>919</v>
      </c>
      <c r="F104" s="153" t="s">
        <v>920</v>
      </c>
      <c r="G104" s="154" t="s">
        <v>175</v>
      </c>
      <c r="H104" s="155">
        <v>55</v>
      </c>
      <c r="I104" s="156"/>
      <c r="J104" s="157">
        <f>ROUND(I104*H104,2)</f>
        <v>0</v>
      </c>
      <c r="K104" s="153" t="s">
        <v>120</v>
      </c>
      <c r="L104" s="39"/>
      <c r="M104" s="158" t="s">
        <v>19</v>
      </c>
      <c r="N104" s="159" t="s">
        <v>43</v>
      </c>
      <c r="O104" s="64"/>
      <c r="P104" s="160">
        <f>O104*H104</f>
        <v>0</v>
      </c>
      <c r="Q104" s="160">
        <v>0</v>
      </c>
      <c r="R104" s="160">
        <f>Q104*H104</f>
        <v>0</v>
      </c>
      <c r="S104" s="160">
        <v>0</v>
      </c>
      <c r="T104" s="161">
        <f>S104*H104</f>
        <v>0</v>
      </c>
      <c r="U104" s="34"/>
      <c r="V104" s="34"/>
      <c r="W104" s="34"/>
      <c r="X104" s="34"/>
      <c r="Y104" s="34"/>
      <c r="Z104" s="34"/>
      <c r="AA104" s="34"/>
      <c r="AB104" s="34"/>
      <c r="AC104" s="34"/>
      <c r="AD104" s="34"/>
      <c r="AE104" s="34"/>
      <c r="AR104" s="162" t="s">
        <v>121</v>
      </c>
      <c r="AT104" s="162" t="s">
        <v>116</v>
      </c>
      <c r="AU104" s="162" t="s">
        <v>82</v>
      </c>
      <c r="AY104" s="17" t="s">
        <v>122</v>
      </c>
      <c r="BE104" s="163">
        <f>IF(N104="základní",J104,0)</f>
        <v>0</v>
      </c>
      <c r="BF104" s="163">
        <f>IF(N104="snížená",J104,0)</f>
        <v>0</v>
      </c>
      <c r="BG104" s="163">
        <f>IF(N104="zákl. přenesená",J104,0)</f>
        <v>0</v>
      </c>
      <c r="BH104" s="163">
        <f>IF(N104="sníž. přenesená",J104,0)</f>
        <v>0</v>
      </c>
      <c r="BI104" s="163">
        <f>IF(N104="nulová",J104,0)</f>
        <v>0</v>
      </c>
      <c r="BJ104" s="17" t="s">
        <v>80</v>
      </c>
      <c r="BK104" s="163">
        <f>ROUND(I104*H104,2)</f>
        <v>0</v>
      </c>
      <c r="BL104" s="17" t="s">
        <v>121</v>
      </c>
      <c r="BM104" s="162" t="s">
        <v>153</v>
      </c>
    </row>
    <row r="105" spans="1:65" s="2" customFormat="1" ht="11.25">
      <c r="A105" s="34"/>
      <c r="B105" s="35"/>
      <c r="C105" s="36"/>
      <c r="D105" s="164" t="s">
        <v>123</v>
      </c>
      <c r="E105" s="36"/>
      <c r="F105" s="165" t="s">
        <v>920</v>
      </c>
      <c r="G105" s="36"/>
      <c r="H105" s="36"/>
      <c r="I105" s="166"/>
      <c r="J105" s="36"/>
      <c r="K105" s="36"/>
      <c r="L105" s="39"/>
      <c r="M105" s="167"/>
      <c r="N105" s="168"/>
      <c r="O105" s="64"/>
      <c r="P105" s="64"/>
      <c r="Q105" s="64"/>
      <c r="R105" s="64"/>
      <c r="S105" s="64"/>
      <c r="T105" s="65"/>
      <c r="U105" s="34"/>
      <c r="V105" s="34"/>
      <c r="W105" s="34"/>
      <c r="X105" s="34"/>
      <c r="Y105" s="34"/>
      <c r="Z105" s="34"/>
      <c r="AA105" s="34"/>
      <c r="AB105" s="34"/>
      <c r="AC105" s="34"/>
      <c r="AD105" s="34"/>
      <c r="AE105" s="34"/>
      <c r="AT105" s="17" t="s">
        <v>123</v>
      </c>
      <c r="AU105" s="17" t="s">
        <v>82</v>
      </c>
    </row>
    <row r="106" spans="1:65" s="11" customFormat="1" ht="22.5">
      <c r="B106" s="169"/>
      <c r="C106" s="170"/>
      <c r="D106" s="164" t="s">
        <v>132</v>
      </c>
      <c r="E106" s="171" t="s">
        <v>19</v>
      </c>
      <c r="F106" s="172" t="s">
        <v>921</v>
      </c>
      <c r="G106" s="170"/>
      <c r="H106" s="173">
        <v>55</v>
      </c>
      <c r="I106" s="174"/>
      <c r="J106" s="170"/>
      <c r="K106" s="170"/>
      <c r="L106" s="175"/>
      <c r="M106" s="176"/>
      <c r="N106" s="177"/>
      <c r="O106" s="177"/>
      <c r="P106" s="177"/>
      <c r="Q106" s="177"/>
      <c r="R106" s="177"/>
      <c r="S106" s="177"/>
      <c r="T106" s="178"/>
      <c r="AT106" s="179" t="s">
        <v>132</v>
      </c>
      <c r="AU106" s="179" t="s">
        <v>82</v>
      </c>
      <c r="AV106" s="11" t="s">
        <v>82</v>
      </c>
      <c r="AW106" s="11" t="s">
        <v>33</v>
      </c>
      <c r="AX106" s="11" t="s">
        <v>72</v>
      </c>
      <c r="AY106" s="179" t="s">
        <v>122</v>
      </c>
    </row>
    <row r="107" spans="1:65" s="13" customFormat="1" ht="11.25">
      <c r="B107" s="190"/>
      <c r="C107" s="191"/>
      <c r="D107" s="164" t="s">
        <v>132</v>
      </c>
      <c r="E107" s="192" t="s">
        <v>19</v>
      </c>
      <c r="F107" s="193" t="s">
        <v>138</v>
      </c>
      <c r="G107" s="191"/>
      <c r="H107" s="194">
        <v>55</v>
      </c>
      <c r="I107" s="195"/>
      <c r="J107" s="191"/>
      <c r="K107" s="191"/>
      <c r="L107" s="196"/>
      <c r="M107" s="197"/>
      <c r="N107" s="198"/>
      <c r="O107" s="198"/>
      <c r="P107" s="198"/>
      <c r="Q107" s="198"/>
      <c r="R107" s="198"/>
      <c r="S107" s="198"/>
      <c r="T107" s="199"/>
      <c r="AT107" s="200" t="s">
        <v>132</v>
      </c>
      <c r="AU107" s="200" t="s">
        <v>82</v>
      </c>
      <c r="AV107" s="13" t="s">
        <v>121</v>
      </c>
      <c r="AW107" s="13" t="s">
        <v>33</v>
      </c>
      <c r="AX107" s="13" t="s">
        <v>80</v>
      </c>
      <c r="AY107" s="200" t="s">
        <v>122</v>
      </c>
    </row>
    <row r="108" spans="1:65" s="2" customFormat="1" ht="21.75" customHeight="1">
      <c r="A108" s="34"/>
      <c r="B108" s="35"/>
      <c r="C108" s="201" t="s">
        <v>154</v>
      </c>
      <c r="D108" s="201" t="s">
        <v>312</v>
      </c>
      <c r="E108" s="202" t="s">
        <v>922</v>
      </c>
      <c r="F108" s="203" t="s">
        <v>923</v>
      </c>
      <c r="G108" s="204" t="s">
        <v>220</v>
      </c>
      <c r="H108" s="205">
        <v>0.28899999999999998</v>
      </c>
      <c r="I108" s="206"/>
      <c r="J108" s="207">
        <f>ROUND(I108*H108,2)</f>
        <v>0</v>
      </c>
      <c r="K108" s="203" t="s">
        <v>120</v>
      </c>
      <c r="L108" s="208"/>
      <c r="M108" s="209" t="s">
        <v>19</v>
      </c>
      <c r="N108" s="210" t="s">
        <v>43</v>
      </c>
      <c r="O108" s="64"/>
      <c r="P108" s="160">
        <f>O108*H108</f>
        <v>0</v>
      </c>
      <c r="Q108" s="160">
        <v>0</v>
      </c>
      <c r="R108" s="160">
        <f>Q108*H108</f>
        <v>0</v>
      </c>
      <c r="S108" s="160">
        <v>0</v>
      </c>
      <c r="T108" s="161">
        <f>S108*H108</f>
        <v>0</v>
      </c>
      <c r="U108" s="34"/>
      <c r="V108" s="34"/>
      <c r="W108" s="34"/>
      <c r="X108" s="34"/>
      <c r="Y108" s="34"/>
      <c r="Z108" s="34"/>
      <c r="AA108" s="34"/>
      <c r="AB108" s="34"/>
      <c r="AC108" s="34"/>
      <c r="AD108" s="34"/>
      <c r="AE108" s="34"/>
      <c r="AR108" s="162" t="s">
        <v>142</v>
      </c>
      <c r="AT108" s="162" t="s">
        <v>312</v>
      </c>
      <c r="AU108" s="162" t="s">
        <v>82</v>
      </c>
      <c r="AY108" s="17" t="s">
        <v>122</v>
      </c>
      <c r="BE108" s="163">
        <f>IF(N108="základní",J108,0)</f>
        <v>0</v>
      </c>
      <c r="BF108" s="163">
        <f>IF(N108="snížená",J108,0)</f>
        <v>0</v>
      </c>
      <c r="BG108" s="163">
        <f>IF(N108="zákl. přenesená",J108,0)</f>
        <v>0</v>
      </c>
      <c r="BH108" s="163">
        <f>IF(N108="sníž. přenesená",J108,0)</f>
        <v>0</v>
      </c>
      <c r="BI108" s="163">
        <f>IF(N108="nulová",J108,0)</f>
        <v>0</v>
      </c>
      <c r="BJ108" s="17" t="s">
        <v>80</v>
      </c>
      <c r="BK108" s="163">
        <f>ROUND(I108*H108,2)</f>
        <v>0</v>
      </c>
      <c r="BL108" s="17" t="s">
        <v>121</v>
      </c>
      <c r="BM108" s="162" t="s">
        <v>157</v>
      </c>
    </row>
    <row r="109" spans="1:65" s="2" customFormat="1" ht="11.25">
      <c r="A109" s="34"/>
      <c r="B109" s="35"/>
      <c r="C109" s="36"/>
      <c r="D109" s="164" t="s">
        <v>123</v>
      </c>
      <c r="E109" s="36"/>
      <c r="F109" s="165" t="s">
        <v>923</v>
      </c>
      <c r="G109" s="36"/>
      <c r="H109" s="36"/>
      <c r="I109" s="166"/>
      <c r="J109" s="36"/>
      <c r="K109" s="36"/>
      <c r="L109" s="39"/>
      <c r="M109" s="167"/>
      <c r="N109" s="168"/>
      <c r="O109" s="64"/>
      <c r="P109" s="64"/>
      <c r="Q109" s="64"/>
      <c r="R109" s="64"/>
      <c r="S109" s="64"/>
      <c r="T109" s="65"/>
      <c r="U109" s="34"/>
      <c r="V109" s="34"/>
      <c r="W109" s="34"/>
      <c r="X109" s="34"/>
      <c r="Y109" s="34"/>
      <c r="Z109" s="34"/>
      <c r="AA109" s="34"/>
      <c r="AB109" s="34"/>
      <c r="AC109" s="34"/>
      <c r="AD109" s="34"/>
      <c r="AE109" s="34"/>
      <c r="AT109" s="17" t="s">
        <v>123</v>
      </c>
      <c r="AU109" s="17" t="s">
        <v>82</v>
      </c>
    </row>
    <row r="110" spans="1:65" s="11" customFormat="1" ht="22.5">
      <c r="B110" s="169"/>
      <c r="C110" s="170"/>
      <c r="D110" s="164" t="s">
        <v>132</v>
      </c>
      <c r="E110" s="171" t="s">
        <v>19</v>
      </c>
      <c r="F110" s="172" t="s">
        <v>924</v>
      </c>
      <c r="G110" s="170"/>
      <c r="H110" s="173">
        <v>0.28899999999999998</v>
      </c>
      <c r="I110" s="174"/>
      <c r="J110" s="170"/>
      <c r="K110" s="170"/>
      <c r="L110" s="175"/>
      <c r="M110" s="176"/>
      <c r="N110" s="177"/>
      <c r="O110" s="177"/>
      <c r="P110" s="177"/>
      <c r="Q110" s="177"/>
      <c r="R110" s="177"/>
      <c r="S110" s="177"/>
      <c r="T110" s="178"/>
      <c r="AT110" s="179" t="s">
        <v>132</v>
      </c>
      <c r="AU110" s="179" t="s">
        <v>82</v>
      </c>
      <c r="AV110" s="11" t="s">
        <v>82</v>
      </c>
      <c r="AW110" s="11" t="s">
        <v>33</v>
      </c>
      <c r="AX110" s="11" t="s">
        <v>72</v>
      </c>
      <c r="AY110" s="179" t="s">
        <v>122</v>
      </c>
    </row>
    <row r="111" spans="1:65" s="13" customFormat="1" ht="11.25">
      <c r="B111" s="190"/>
      <c r="C111" s="191"/>
      <c r="D111" s="164" t="s">
        <v>132</v>
      </c>
      <c r="E111" s="192" t="s">
        <v>19</v>
      </c>
      <c r="F111" s="193" t="s">
        <v>138</v>
      </c>
      <c r="G111" s="191"/>
      <c r="H111" s="194">
        <v>0.28899999999999998</v>
      </c>
      <c r="I111" s="195"/>
      <c r="J111" s="191"/>
      <c r="K111" s="191"/>
      <c r="L111" s="196"/>
      <c r="M111" s="197"/>
      <c r="N111" s="198"/>
      <c r="O111" s="198"/>
      <c r="P111" s="198"/>
      <c r="Q111" s="198"/>
      <c r="R111" s="198"/>
      <c r="S111" s="198"/>
      <c r="T111" s="199"/>
      <c r="AT111" s="200" t="s">
        <v>132</v>
      </c>
      <c r="AU111" s="200" t="s">
        <v>82</v>
      </c>
      <c r="AV111" s="13" t="s">
        <v>121</v>
      </c>
      <c r="AW111" s="13" t="s">
        <v>33</v>
      </c>
      <c r="AX111" s="13" t="s">
        <v>80</v>
      </c>
      <c r="AY111" s="200" t="s">
        <v>122</v>
      </c>
    </row>
    <row r="112" spans="1:65" s="2" customFormat="1" ht="55.5" customHeight="1">
      <c r="A112" s="34"/>
      <c r="B112" s="35"/>
      <c r="C112" s="151" t="s">
        <v>142</v>
      </c>
      <c r="D112" s="151" t="s">
        <v>116</v>
      </c>
      <c r="E112" s="152" t="s">
        <v>925</v>
      </c>
      <c r="F112" s="153" t="s">
        <v>926</v>
      </c>
      <c r="G112" s="154" t="s">
        <v>141</v>
      </c>
      <c r="H112" s="155">
        <v>0.72299999999999998</v>
      </c>
      <c r="I112" s="156"/>
      <c r="J112" s="157">
        <f>ROUND(I112*H112,2)</f>
        <v>0</v>
      </c>
      <c r="K112" s="153" t="s">
        <v>120</v>
      </c>
      <c r="L112" s="39"/>
      <c r="M112" s="158" t="s">
        <v>19</v>
      </c>
      <c r="N112" s="159" t="s">
        <v>43</v>
      </c>
      <c r="O112" s="64"/>
      <c r="P112" s="160">
        <f>O112*H112</f>
        <v>0</v>
      </c>
      <c r="Q112" s="160">
        <v>0</v>
      </c>
      <c r="R112" s="160">
        <f>Q112*H112</f>
        <v>0</v>
      </c>
      <c r="S112" s="160">
        <v>0</v>
      </c>
      <c r="T112" s="161">
        <f>S112*H112</f>
        <v>0</v>
      </c>
      <c r="U112" s="34"/>
      <c r="V112" s="34"/>
      <c r="W112" s="34"/>
      <c r="X112" s="34"/>
      <c r="Y112" s="34"/>
      <c r="Z112" s="34"/>
      <c r="AA112" s="34"/>
      <c r="AB112" s="34"/>
      <c r="AC112" s="34"/>
      <c r="AD112" s="34"/>
      <c r="AE112" s="34"/>
      <c r="AR112" s="162" t="s">
        <v>121</v>
      </c>
      <c r="AT112" s="162" t="s">
        <v>116</v>
      </c>
      <c r="AU112" s="162" t="s">
        <v>82</v>
      </c>
      <c r="AY112" s="17" t="s">
        <v>122</v>
      </c>
      <c r="BE112" s="163">
        <f>IF(N112="základní",J112,0)</f>
        <v>0</v>
      </c>
      <c r="BF112" s="163">
        <f>IF(N112="snížená",J112,0)</f>
        <v>0</v>
      </c>
      <c r="BG112" s="163">
        <f>IF(N112="zákl. přenesená",J112,0)</f>
        <v>0</v>
      </c>
      <c r="BH112" s="163">
        <f>IF(N112="sníž. přenesená",J112,0)</f>
        <v>0</v>
      </c>
      <c r="BI112" s="163">
        <f>IF(N112="nulová",J112,0)</f>
        <v>0</v>
      </c>
      <c r="BJ112" s="17" t="s">
        <v>80</v>
      </c>
      <c r="BK112" s="163">
        <f>ROUND(I112*H112,2)</f>
        <v>0</v>
      </c>
      <c r="BL112" s="17" t="s">
        <v>121</v>
      </c>
      <c r="BM112" s="162" t="s">
        <v>162</v>
      </c>
    </row>
    <row r="113" spans="1:65" s="2" customFormat="1" ht="29.25">
      <c r="A113" s="34"/>
      <c r="B113" s="35"/>
      <c r="C113" s="36"/>
      <c r="D113" s="164" t="s">
        <v>123</v>
      </c>
      <c r="E113" s="36"/>
      <c r="F113" s="165" t="s">
        <v>926</v>
      </c>
      <c r="G113" s="36"/>
      <c r="H113" s="36"/>
      <c r="I113" s="166"/>
      <c r="J113" s="36"/>
      <c r="K113" s="36"/>
      <c r="L113" s="39"/>
      <c r="M113" s="167"/>
      <c r="N113" s="168"/>
      <c r="O113" s="64"/>
      <c r="P113" s="64"/>
      <c r="Q113" s="64"/>
      <c r="R113" s="64"/>
      <c r="S113" s="64"/>
      <c r="T113" s="65"/>
      <c r="U113" s="34"/>
      <c r="V113" s="34"/>
      <c r="W113" s="34"/>
      <c r="X113" s="34"/>
      <c r="Y113" s="34"/>
      <c r="Z113" s="34"/>
      <c r="AA113" s="34"/>
      <c r="AB113" s="34"/>
      <c r="AC113" s="34"/>
      <c r="AD113" s="34"/>
      <c r="AE113" s="34"/>
      <c r="AT113" s="17" t="s">
        <v>123</v>
      </c>
      <c r="AU113" s="17" t="s">
        <v>82</v>
      </c>
    </row>
    <row r="114" spans="1:65" s="11" customFormat="1" ht="11.25">
      <c r="B114" s="169"/>
      <c r="C114" s="170"/>
      <c r="D114" s="164" t="s">
        <v>132</v>
      </c>
      <c r="E114" s="171" t="s">
        <v>19</v>
      </c>
      <c r="F114" s="172" t="s">
        <v>927</v>
      </c>
      <c r="G114" s="170"/>
      <c r="H114" s="173">
        <v>0.72299999999999998</v>
      </c>
      <c r="I114" s="174"/>
      <c r="J114" s="170"/>
      <c r="K114" s="170"/>
      <c r="L114" s="175"/>
      <c r="M114" s="176"/>
      <c r="N114" s="177"/>
      <c r="O114" s="177"/>
      <c r="P114" s="177"/>
      <c r="Q114" s="177"/>
      <c r="R114" s="177"/>
      <c r="S114" s="177"/>
      <c r="T114" s="178"/>
      <c r="AT114" s="179" t="s">
        <v>132</v>
      </c>
      <c r="AU114" s="179" t="s">
        <v>82</v>
      </c>
      <c r="AV114" s="11" t="s">
        <v>82</v>
      </c>
      <c r="AW114" s="11" t="s">
        <v>33</v>
      </c>
      <c r="AX114" s="11" t="s">
        <v>72</v>
      </c>
      <c r="AY114" s="179" t="s">
        <v>122</v>
      </c>
    </row>
    <row r="115" spans="1:65" s="13" customFormat="1" ht="11.25">
      <c r="B115" s="190"/>
      <c r="C115" s="191"/>
      <c r="D115" s="164" t="s">
        <v>132</v>
      </c>
      <c r="E115" s="192" t="s">
        <v>19</v>
      </c>
      <c r="F115" s="193" t="s">
        <v>138</v>
      </c>
      <c r="G115" s="191"/>
      <c r="H115" s="194">
        <v>0.72299999999999998</v>
      </c>
      <c r="I115" s="195"/>
      <c r="J115" s="191"/>
      <c r="K115" s="191"/>
      <c r="L115" s="196"/>
      <c r="M115" s="197"/>
      <c r="N115" s="198"/>
      <c r="O115" s="198"/>
      <c r="P115" s="198"/>
      <c r="Q115" s="198"/>
      <c r="R115" s="198"/>
      <c r="S115" s="198"/>
      <c r="T115" s="199"/>
      <c r="AT115" s="200" t="s">
        <v>132</v>
      </c>
      <c r="AU115" s="200" t="s">
        <v>82</v>
      </c>
      <c r="AV115" s="13" t="s">
        <v>121</v>
      </c>
      <c r="AW115" s="13" t="s">
        <v>33</v>
      </c>
      <c r="AX115" s="13" t="s">
        <v>80</v>
      </c>
      <c r="AY115" s="200" t="s">
        <v>122</v>
      </c>
    </row>
    <row r="116" spans="1:65" s="2" customFormat="1" ht="24.2" customHeight="1">
      <c r="A116" s="34"/>
      <c r="B116" s="35"/>
      <c r="C116" s="151" t="s">
        <v>164</v>
      </c>
      <c r="D116" s="151" t="s">
        <v>116</v>
      </c>
      <c r="E116" s="152" t="s">
        <v>928</v>
      </c>
      <c r="F116" s="153" t="s">
        <v>929</v>
      </c>
      <c r="G116" s="154" t="s">
        <v>130</v>
      </c>
      <c r="H116" s="155">
        <v>82.5</v>
      </c>
      <c r="I116" s="156"/>
      <c r="J116" s="157">
        <f>ROUND(I116*H116,2)</f>
        <v>0</v>
      </c>
      <c r="K116" s="153" t="s">
        <v>120</v>
      </c>
      <c r="L116" s="39"/>
      <c r="M116" s="158" t="s">
        <v>19</v>
      </c>
      <c r="N116" s="159" t="s">
        <v>43</v>
      </c>
      <c r="O116" s="64"/>
      <c r="P116" s="160">
        <f>O116*H116</f>
        <v>0</v>
      </c>
      <c r="Q116" s="160">
        <v>0</v>
      </c>
      <c r="R116" s="160">
        <f>Q116*H116</f>
        <v>0</v>
      </c>
      <c r="S116" s="160">
        <v>0</v>
      </c>
      <c r="T116" s="161">
        <f>S116*H116</f>
        <v>0</v>
      </c>
      <c r="U116" s="34"/>
      <c r="V116" s="34"/>
      <c r="W116" s="34"/>
      <c r="X116" s="34"/>
      <c r="Y116" s="34"/>
      <c r="Z116" s="34"/>
      <c r="AA116" s="34"/>
      <c r="AB116" s="34"/>
      <c r="AC116" s="34"/>
      <c r="AD116" s="34"/>
      <c r="AE116" s="34"/>
      <c r="AR116" s="162" t="s">
        <v>121</v>
      </c>
      <c r="AT116" s="162" t="s">
        <v>116</v>
      </c>
      <c r="AU116" s="162" t="s">
        <v>82</v>
      </c>
      <c r="AY116" s="17" t="s">
        <v>122</v>
      </c>
      <c r="BE116" s="163">
        <f>IF(N116="základní",J116,0)</f>
        <v>0</v>
      </c>
      <c r="BF116" s="163">
        <f>IF(N116="snížená",J116,0)</f>
        <v>0</v>
      </c>
      <c r="BG116" s="163">
        <f>IF(N116="zákl. přenesená",J116,0)</f>
        <v>0</v>
      </c>
      <c r="BH116" s="163">
        <f>IF(N116="sníž. přenesená",J116,0)</f>
        <v>0</v>
      </c>
      <c r="BI116" s="163">
        <f>IF(N116="nulová",J116,0)</f>
        <v>0</v>
      </c>
      <c r="BJ116" s="17" t="s">
        <v>80</v>
      </c>
      <c r="BK116" s="163">
        <f>ROUND(I116*H116,2)</f>
        <v>0</v>
      </c>
      <c r="BL116" s="17" t="s">
        <v>121</v>
      </c>
      <c r="BM116" s="162" t="s">
        <v>167</v>
      </c>
    </row>
    <row r="117" spans="1:65" s="2" customFormat="1" ht="19.5">
      <c r="A117" s="34"/>
      <c r="B117" s="35"/>
      <c r="C117" s="36"/>
      <c r="D117" s="164" t="s">
        <v>123</v>
      </c>
      <c r="E117" s="36"/>
      <c r="F117" s="165" t="s">
        <v>929</v>
      </c>
      <c r="G117" s="36"/>
      <c r="H117" s="36"/>
      <c r="I117" s="166"/>
      <c r="J117" s="36"/>
      <c r="K117" s="36"/>
      <c r="L117" s="39"/>
      <c r="M117" s="167"/>
      <c r="N117" s="168"/>
      <c r="O117" s="64"/>
      <c r="P117" s="64"/>
      <c r="Q117" s="64"/>
      <c r="R117" s="64"/>
      <c r="S117" s="64"/>
      <c r="T117" s="65"/>
      <c r="U117" s="34"/>
      <c r="V117" s="34"/>
      <c r="W117" s="34"/>
      <c r="X117" s="34"/>
      <c r="Y117" s="34"/>
      <c r="Z117" s="34"/>
      <c r="AA117" s="34"/>
      <c r="AB117" s="34"/>
      <c r="AC117" s="34"/>
      <c r="AD117" s="34"/>
      <c r="AE117" s="34"/>
      <c r="AT117" s="17" t="s">
        <v>123</v>
      </c>
      <c r="AU117" s="17" t="s">
        <v>82</v>
      </c>
    </row>
    <row r="118" spans="1:65" s="11" customFormat="1" ht="11.25">
      <c r="B118" s="169"/>
      <c r="C118" s="170"/>
      <c r="D118" s="164" t="s">
        <v>132</v>
      </c>
      <c r="E118" s="171" t="s">
        <v>19</v>
      </c>
      <c r="F118" s="172" t="s">
        <v>930</v>
      </c>
      <c r="G118" s="170"/>
      <c r="H118" s="173">
        <v>82.5</v>
      </c>
      <c r="I118" s="174"/>
      <c r="J118" s="170"/>
      <c r="K118" s="170"/>
      <c r="L118" s="175"/>
      <c r="M118" s="176"/>
      <c r="N118" s="177"/>
      <c r="O118" s="177"/>
      <c r="P118" s="177"/>
      <c r="Q118" s="177"/>
      <c r="R118" s="177"/>
      <c r="S118" s="177"/>
      <c r="T118" s="178"/>
      <c r="AT118" s="179" t="s">
        <v>132</v>
      </c>
      <c r="AU118" s="179" t="s">
        <v>82</v>
      </c>
      <c r="AV118" s="11" t="s">
        <v>82</v>
      </c>
      <c r="AW118" s="11" t="s">
        <v>33</v>
      </c>
      <c r="AX118" s="11" t="s">
        <v>72</v>
      </c>
      <c r="AY118" s="179" t="s">
        <v>122</v>
      </c>
    </row>
    <row r="119" spans="1:65" s="13" customFormat="1" ht="11.25">
      <c r="B119" s="190"/>
      <c r="C119" s="191"/>
      <c r="D119" s="164" t="s">
        <v>132</v>
      </c>
      <c r="E119" s="192" t="s">
        <v>19</v>
      </c>
      <c r="F119" s="193" t="s">
        <v>138</v>
      </c>
      <c r="G119" s="191"/>
      <c r="H119" s="194">
        <v>82.5</v>
      </c>
      <c r="I119" s="195"/>
      <c r="J119" s="191"/>
      <c r="K119" s="191"/>
      <c r="L119" s="196"/>
      <c r="M119" s="197"/>
      <c r="N119" s="198"/>
      <c r="O119" s="198"/>
      <c r="P119" s="198"/>
      <c r="Q119" s="198"/>
      <c r="R119" s="198"/>
      <c r="S119" s="198"/>
      <c r="T119" s="199"/>
      <c r="AT119" s="200" t="s">
        <v>132</v>
      </c>
      <c r="AU119" s="200" t="s">
        <v>82</v>
      </c>
      <c r="AV119" s="13" t="s">
        <v>121</v>
      </c>
      <c r="AW119" s="13" t="s">
        <v>33</v>
      </c>
      <c r="AX119" s="13" t="s">
        <v>80</v>
      </c>
      <c r="AY119" s="200" t="s">
        <v>122</v>
      </c>
    </row>
    <row r="120" spans="1:65" s="2" customFormat="1" ht="24.2" customHeight="1">
      <c r="A120" s="34"/>
      <c r="B120" s="35"/>
      <c r="C120" s="201" t="s">
        <v>149</v>
      </c>
      <c r="D120" s="201" t="s">
        <v>312</v>
      </c>
      <c r="E120" s="202" t="s">
        <v>520</v>
      </c>
      <c r="F120" s="203" t="s">
        <v>521</v>
      </c>
      <c r="G120" s="204" t="s">
        <v>141</v>
      </c>
      <c r="H120" s="205">
        <v>10.313000000000001</v>
      </c>
      <c r="I120" s="206"/>
      <c r="J120" s="207">
        <f>ROUND(I120*H120,2)</f>
        <v>0</v>
      </c>
      <c r="K120" s="203" t="s">
        <v>120</v>
      </c>
      <c r="L120" s="208"/>
      <c r="M120" s="209" t="s">
        <v>19</v>
      </c>
      <c r="N120" s="210" t="s">
        <v>43</v>
      </c>
      <c r="O120" s="64"/>
      <c r="P120" s="160">
        <f>O120*H120</f>
        <v>0</v>
      </c>
      <c r="Q120" s="160">
        <v>0</v>
      </c>
      <c r="R120" s="160">
        <f>Q120*H120</f>
        <v>0</v>
      </c>
      <c r="S120" s="160">
        <v>0</v>
      </c>
      <c r="T120" s="161">
        <f>S120*H120</f>
        <v>0</v>
      </c>
      <c r="U120" s="34"/>
      <c r="V120" s="34"/>
      <c r="W120" s="34"/>
      <c r="X120" s="34"/>
      <c r="Y120" s="34"/>
      <c r="Z120" s="34"/>
      <c r="AA120" s="34"/>
      <c r="AB120" s="34"/>
      <c r="AC120" s="34"/>
      <c r="AD120" s="34"/>
      <c r="AE120" s="34"/>
      <c r="AR120" s="162" t="s">
        <v>142</v>
      </c>
      <c r="AT120" s="162" t="s">
        <v>312</v>
      </c>
      <c r="AU120" s="162" t="s">
        <v>82</v>
      </c>
      <c r="AY120" s="17" t="s">
        <v>122</v>
      </c>
      <c r="BE120" s="163">
        <f>IF(N120="základní",J120,0)</f>
        <v>0</v>
      </c>
      <c r="BF120" s="163">
        <f>IF(N120="snížená",J120,0)</f>
        <v>0</v>
      </c>
      <c r="BG120" s="163">
        <f>IF(N120="zákl. přenesená",J120,0)</f>
        <v>0</v>
      </c>
      <c r="BH120" s="163">
        <f>IF(N120="sníž. přenesená",J120,0)</f>
        <v>0</v>
      </c>
      <c r="BI120" s="163">
        <f>IF(N120="nulová",J120,0)</f>
        <v>0</v>
      </c>
      <c r="BJ120" s="17" t="s">
        <v>80</v>
      </c>
      <c r="BK120" s="163">
        <f>ROUND(I120*H120,2)</f>
        <v>0</v>
      </c>
      <c r="BL120" s="17" t="s">
        <v>121</v>
      </c>
      <c r="BM120" s="162" t="s">
        <v>176</v>
      </c>
    </row>
    <row r="121" spans="1:65" s="2" customFormat="1" ht="11.25">
      <c r="A121" s="34"/>
      <c r="B121" s="35"/>
      <c r="C121" s="36"/>
      <c r="D121" s="164" t="s">
        <v>123</v>
      </c>
      <c r="E121" s="36"/>
      <c r="F121" s="165" t="s">
        <v>521</v>
      </c>
      <c r="G121" s="36"/>
      <c r="H121" s="36"/>
      <c r="I121" s="166"/>
      <c r="J121" s="36"/>
      <c r="K121" s="36"/>
      <c r="L121" s="39"/>
      <c r="M121" s="167"/>
      <c r="N121" s="168"/>
      <c r="O121" s="64"/>
      <c r="P121" s="64"/>
      <c r="Q121" s="64"/>
      <c r="R121" s="64"/>
      <c r="S121" s="64"/>
      <c r="T121" s="65"/>
      <c r="U121" s="34"/>
      <c r="V121" s="34"/>
      <c r="W121" s="34"/>
      <c r="X121" s="34"/>
      <c r="Y121" s="34"/>
      <c r="Z121" s="34"/>
      <c r="AA121" s="34"/>
      <c r="AB121" s="34"/>
      <c r="AC121" s="34"/>
      <c r="AD121" s="34"/>
      <c r="AE121" s="34"/>
      <c r="AT121" s="17" t="s">
        <v>123</v>
      </c>
      <c r="AU121" s="17" t="s">
        <v>82</v>
      </c>
    </row>
    <row r="122" spans="1:65" s="11" customFormat="1" ht="11.25">
      <c r="B122" s="169"/>
      <c r="C122" s="170"/>
      <c r="D122" s="164" t="s">
        <v>132</v>
      </c>
      <c r="E122" s="171" t="s">
        <v>19</v>
      </c>
      <c r="F122" s="172" t="s">
        <v>931</v>
      </c>
      <c r="G122" s="170"/>
      <c r="H122" s="173">
        <v>10.313000000000001</v>
      </c>
      <c r="I122" s="174"/>
      <c r="J122" s="170"/>
      <c r="K122" s="170"/>
      <c r="L122" s="175"/>
      <c r="M122" s="176"/>
      <c r="N122" s="177"/>
      <c r="O122" s="177"/>
      <c r="P122" s="177"/>
      <c r="Q122" s="177"/>
      <c r="R122" s="177"/>
      <c r="S122" s="177"/>
      <c r="T122" s="178"/>
      <c r="AT122" s="179" t="s">
        <v>132</v>
      </c>
      <c r="AU122" s="179" t="s">
        <v>82</v>
      </c>
      <c r="AV122" s="11" t="s">
        <v>82</v>
      </c>
      <c r="AW122" s="11" t="s">
        <v>33</v>
      </c>
      <c r="AX122" s="11" t="s">
        <v>72</v>
      </c>
      <c r="AY122" s="179" t="s">
        <v>122</v>
      </c>
    </row>
    <row r="123" spans="1:65" s="13" customFormat="1" ht="11.25">
      <c r="B123" s="190"/>
      <c r="C123" s="191"/>
      <c r="D123" s="164" t="s">
        <v>132</v>
      </c>
      <c r="E123" s="192" t="s">
        <v>19</v>
      </c>
      <c r="F123" s="193" t="s">
        <v>138</v>
      </c>
      <c r="G123" s="191"/>
      <c r="H123" s="194">
        <v>10.313000000000001</v>
      </c>
      <c r="I123" s="195"/>
      <c r="J123" s="191"/>
      <c r="K123" s="191"/>
      <c r="L123" s="196"/>
      <c r="M123" s="197"/>
      <c r="N123" s="198"/>
      <c r="O123" s="198"/>
      <c r="P123" s="198"/>
      <c r="Q123" s="198"/>
      <c r="R123" s="198"/>
      <c r="S123" s="198"/>
      <c r="T123" s="199"/>
      <c r="AT123" s="200" t="s">
        <v>132</v>
      </c>
      <c r="AU123" s="200" t="s">
        <v>82</v>
      </c>
      <c r="AV123" s="13" t="s">
        <v>121</v>
      </c>
      <c r="AW123" s="13" t="s">
        <v>33</v>
      </c>
      <c r="AX123" s="13" t="s">
        <v>80</v>
      </c>
      <c r="AY123" s="200" t="s">
        <v>122</v>
      </c>
    </row>
    <row r="124" spans="1:65" s="2" customFormat="1" ht="55.5" customHeight="1">
      <c r="A124" s="34"/>
      <c r="B124" s="35"/>
      <c r="C124" s="151" t="s">
        <v>179</v>
      </c>
      <c r="D124" s="151" t="s">
        <v>116</v>
      </c>
      <c r="E124" s="152" t="s">
        <v>151</v>
      </c>
      <c r="F124" s="153" t="s">
        <v>152</v>
      </c>
      <c r="G124" s="154" t="s">
        <v>141</v>
      </c>
      <c r="H124" s="155">
        <v>10.313000000000001</v>
      </c>
      <c r="I124" s="156"/>
      <c r="J124" s="157">
        <f>ROUND(I124*H124,2)</f>
        <v>0</v>
      </c>
      <c r="K124" s="153" t="s">
        <v>120</v>
      </c>
      <c r="L124" s="39"/>
      <c r="M124" s="158" t="s">
        <v>19</v>
      </c>
      <c r="N124" s="159" t="s">
        <v>43</v>
      </c>
      <c r="O124" s="64"/>
      <c r="P124" s="160">
        <f>O124*H124</f>
        <v>0</v>
      </c>
      <c r="Q124" s="160">
        <v>0</v>
      </c>
      <c r="R124" s="160">
        <f>Q124*H124</f>
        <v>0</v>
      </c>
      <c r="S124" s="160">
        <v>0</v>
      </c>
      <c r="T124" s="161">
        <f>S124*H124</f>
        <v>0</v>
      </c>
      <c r="U124" s="34"/>
      <c r="V124" s="34"/>
      <c r="W124" s="34"/>
      <c r="X124" s="34"/>
      <c r="Y124" s="34"/>
      <c r="Z124" s="34"/>
      <c r="AA124" s="34"/>
      <c r="AB124" s="34"/>
      <c r="AC124" s="34"/>
      <c r="AD124" s="34"/>
      <c r="AE124" s="34"/>
      <c r="AR124" s="162" t="s">
        <v>121</v>
      </c>
      <c r="AT124" s="162" t="s">
        <v>116</v>
      </c>
      <c r="AU124" s="162" t="s">
        <v>82</v>
      </c>
      <c r="AY124" s="17" t="s">
        <v>122</v>
      </c>
      <c r="BE124" s="163">
        <f>IF(N124="základní",J124,0)</f>
        <v>0</v>
      </c>
      <c r="BF124" s="163">
        <f>IF(N124="snížená",J124,0)</f>
        <v>0</v>
      </c>
      <c r="BG124" s="163">
        <f>IF(N124="zákl. přenesená",J124,0)</f>
        <v>0</v>
      </c>
      <c r="BH124" s="163">
        <f>IF(N124="sníž. přenesená",J124,0)</f>
        <v>0</v>
      </c>
      <c r="BI124" s="163">
        <f>IF(N124="nulová",J124,0)</f>
        <v>0</v>
      </c>
      <c r="BJ124" s="17" t="s">
        <v>80</v>
      </c>
      <c r="BK124" s="163">
        <f>ROUND(I124*H124,2)</f>
        <v>0</v>
      </c>
      <c r="BL124" s="17" t="s">
        <v>121</v>
      </c>
      <c r="BM124" s="162" t="s">
        <v>182</v>
      </c>
    </row>
    <row r="125" spans="1:65" s="2" customFormat="1" ht="29.25">
      <c r="A125" s="34"/>
      <c r="B125" s="35"/>
      <c r="C125" s="36"/>
      <c r="D125" s="164" t="s">
        <v>123</v>
      </c>
      <c r="E125" s="36"/>
      <c r="F125" s="165" t="s">
        <v>152</v>
      </c>
      <c r="G125" s="36"/>
      <c r="H125" s="36"/>
      <c r="I125" s="166"/>
      <c r="J125" s="36"/>
      <c r="K125" s="36"/>
      <c r="L125" s="39"/>
      <c r="M125" s="167"/>
      <c r="N125" s="168"/>
      <c r="O125" s="64"/>
      <c r="P125" s="64"/>
      <c r="Q125" s="64"/>
      <c r="R125" s="64"/>
      <c r="S125" s="64"/>
      <c r="T125" s="65"/>
      <c r="U125" s="34"/>
      <c r="V125" s="34"/>
      <c r="W125" s="34"/>
      <c r="X125" s="34"/>
      <c r="Y125" s="34"/>
      <c r="Z125" s="34"/>
      <c r="AA125" s="34"/>
      <c r="AB125" s="34"/>
      <c r="AC125" s="34"/>
      <c r="AD125" s="34"/>
      <c r="AE125" s="34"/>
      <c r="AT125" s="17" t="s">
        <v>123</v>
      </c>
      <c r="AU125" s="17" t="s">
        <v>82</v>
      </c>
    </row>
    <row r="126" spans="1:65" s="11" customFormat="1" ht="11.25">
      <c r="B126" s="169"/>
      <c r="C126" s="170"/>
      <c r="D126" s="164" t="s">
        <v>132</v>
      </c>
      <c r="E126" s="171" t="s">
        <v>19</v>
      </c>
      <c r="F126" s="172" t="s">
        <v>932</v>
      </c>
      <c r="G126" s="170"/>
      <c r="H126" s="173">
        <v>10.313000000000001</v>
      </c>
      <c r="I126" s="174"/>
      <c r="J126" s="170"/>
      <c r="K126" s="170"/>
      <c r="L126" s="175"/>
      <c r="M126" s="176"/>
      <c r="N126" s="177"/>
      <c r="O126" s="177"/>
      <c r="P126" s="177"/>
      <c r="Q126" s="177"/>
      <c r="R126" s="177"/>
      <c r="S126" s="177"/>
      <c r="T126" s="178"/>
      <c r="AT126" s="179" t="s">
        <v>132</v>
      </c>
      <c r="AU126" s="179" t="s">
        <v>82</v>
      </c>
      <c r="AV126" s="11" t="s">
        <v>82</v>
      </c>
      <c r="AW126" s="11" t="s">
        <v>33</v>
      </c>
      <c r="AX126" s="11" t="s">
        <v>72</v>
      </c>
      <c r="AY126" s="179" t="s">
        <v>122</v>
      </c>
    </row>
    <row r="127" spans="1:65" s="13" customFormat="1" ht="11.25">
      <c r="B127" s="190"/>
      <c r="C127" s="191"/>
      <c r="D127" s="164" t="s">
        <v>132</v>
      </c>
      <c r="E127" s="192" t="s">
        <v>19</v>
      </c>
      <c r="F127" s="193" t="s">
        <v>138</v>
      </c>
      <c r="G127" s="191"/>
      <c r="H127" s="194">
        <v>10.313000000000001</v>
      </c>
      <c r="I127" s="195"/>
      <c r="J127" s="191"/>
      <c r="K127" s="191"/>
      <c r="L127" s="196"/>
      <c r="M127" s="197"/>
      <c r="N127" s="198"/>
      <c r="O127" s="198"/>
      <c r="P127" s="198"/>
      <c r="Q127" s="198"/>
      <c r="R127" s="198"/>
      <c r="S127" s="198"/>
      <c r="T127" s="199"/>
      <c r="AT127" s="200" t="s">
        <v>132</v>
      </c>
      <c r="AU127" s="200" t="s">
        <v>82</v>
      </c>
      <c r="AV127" s="13" t="s">
        <v>121</v>
      </c>
      <c r="AW127" s="13" t="s">
        <v>33</v>
      </c>
      <c r="AX127" s="13" t="s">
        <v>80</v>
      </c>
      <c r="AY127" s="200" t="s">
        <v>122</v>
      </c>
    </row>
    <row r="128" spans="1:65" s="14" customFormat="1" ht="22.9" customHeight="1">
      <c r="B128" s="211"/>
      <c r="C128" s="212"/>
      <c r="D128" s="213" t="s">
        <v>71</v>
      </c>
      <c r="E128" s="235" t="s">
        <v>495</v>
      </c>
      <c r="F128" s="235" t="s">
        <v>933</v>
      </c>
      <c r="G128" s="212"/>
      <c r="H128" s="212"/>
      <c r="I128" s="215"/>
      <c r="J128" s="236">
        <f>BK128</f>
        <v>0</v>
      </c>
      <c r="K128" s="212"/>
      <c r="L128" s="217"/>
      <c r="M128" s="218"/>
      <c r="N128" s="219"/>
      <c r="O128" s="219"/>
      <c r="P128" s="220">
        <f>SUM(P129:P144)</f>
        <v>0</v>
      </c>
      <c r="Q128" s="219"/>
      <c r="R128" s="220">
        <f>SUM(R129:R144)</f>
        <v>0</v>
      </c>
      <c r="S128" s="219"/>
      <c r="T128" s="221">
        <f>SUM(T129:T144)</f>
        <v>0</v>
      </c>
      <c r="AR128" s="222" t="s">
        <v>80</v>
      </c>
      <c r="AT128" s="223" t="s">
        <v>71</v>
      </c>
      <c r="AU128" s="223" t="s">
        <v>80</v>
      </c>
      <c r="AY128" s="222" t="s">
        <v>122</v>
      </c>
      <c r="BK128" s="224">
        <f>SUM(BK129:BK144)</f>
        <v>0</v>
      </c>
    </row>
    <row r="129" spans="1:65" s="2" customFormat="1" ht="21.75" customHeight="1">
      <c r="A129" s="34"/>
      <c r="B129" s="35"/>
      <c r="C129" s="151" t="s">
        <v>153</v>
      </c>
      <c r="D129" s="151" t="s">
        <v>116</v>
      </c>
      <c r="E129" s="152" t="s">
        <v>934</v>
      </c>
      <c r="F129" s="153" t="s">
        <v>935</v>
      </c>
      <c r="G129" s="154" t="s">
        <v>119</v>
      </c>
      <c r="H129" s="155">
        <v>38</v>
      </c>
      <c r="I129" s="156"/>
      <c r="J129" s="157">
        <f>ROUND(I129*H129,2)</f>
        <v>0</v>
      </c>
      <c r="K129" s="153" t="s">
        <v>120</v>
      </c>
      <c r="L129" s="39"/>
      <c r="M129" s="158" t="s">
        <v>19</v>
      </c>
      <c r="N129" s="159" t="s">
        <v>43</v>
      </c>
      <c r="O129" s="64"/>
      <c r="P129" s="160">
        <f>O129*H129</f>
        <v>0</v>
      </c>
      <c r="Q129" s="160">
        <v>0</v>
      </c>
      <c r="R129" s="160">
        <f>Q129*H129</f>
        <v>0</v>
      </c>
      <c r="S129" s="160">
        <v>0</v>
      </c>
      <c r="T129" s="161">
        <f>S129*H129</f>
        <v>0</v>
      </c>
      <c r="U129" s="34"/>
      <c r="V129" s="34"/>
      <c r="W129" s="34"/>
      <c r="X129" s="34"/>
      <c r="Y129" s="34"/>
      <c r="Z129" s="34"/>
      <c r="AA129" s="34"/>
      <c r="AB129" s="34"/>
      <c r="AC129" s="34"/>
      <c r="AD129" s="34"/>
      <c r="AE129" s="34"/>
      <c r="AR129" s="162" t="s">
        <v>121</v>
      </c>
      <c r="AT129" s="162" t="s">
        <v>116</v>
      </c>
      <c r="AU129" s="162" t="s">
        <v>82</v>
      </c>
      <c r="AY129" s="17" t="s">
        <v>122</v>
      </c>
      <c r="BE129" s="163">
        <f>IF(N129="základní",J129,0)</f>
        <v>0</v>
      </c>
      <c r="BF129" s="163">
        <f>IF(N129="snížená",J129,0)</f>
        <v>0</v>
      </c>
      <c r="BG129" s="163">
        <f>IF(N129="zákl. přenesená",J129,0)</f>
        <v>0</v>
      </c>
      <c r="BH129" s="163">
        <f>IF(N129="sníž. přenesená",J129,0)</f>
        <v>0</v>
      </c>
      <c r="BI129" s="163">
        <f>IF(N129="nulová",J129,0)</f>
        <v>0</v>
      </c>
      <c r="BJ129" s="17" t="s">
        <v>80</v>
      </c>
      <c r="BK129" s="163">
        <f>ROUND(I129*H129,2)</f>
        <v>0</v>
      </c>
      <c r="BL129" s="17" t="s">
        <v>121</v>
      </c>
      <c r="BM129" s="162" t="s">
        <v>196</v>
      </c>
    </row>
    <row r="130" spans="1:65" s="2" customFormat="1" ht="11.25">
      <c r="A130" s="34"/>
      <c r="B130" s="35"/>
      <c r="C130" s="36"/>
      <c r="D130" s="164" t="s">
        <v>123</v>
      </c>
      <c r="E130" s="36"/>
      <c r="F130" s="165" t="s">
        <v>935</v>
      </c>
      <c r="G130" s="36"/>
      <c r="H130" s="36"/>
      <c r="I130" s="166"/>
      <c r="J130" s="36"/>
      <c r="K130" s="36"/>
      <c r="L130" s="39"/>
      <c r="M130" s="167"/>
      <c r="N130" s="168"/>
      <c r="O130" s="64"/>
      <c r="P130" s="64"/>
      <c r="Q130" s="64"/>
      <c r="R130" s="64"/>
      <c r="S130" s="64"/>
      <c r="T130" s="65"/>
      <c r="U130" s="34"/>
      <c r="V130" s="34"/>
      <c r="W130" s="34"/>
      <c r="X130" s="34"/>
      <c r="Y130" s="34"/>
      <c r="Z130" s="34"/>
      <c r="AA130" s="34"/>
      <c r="AB130" s="34"/>
      <c r="AC130" s="34"/>
      <c r="AD130" s="34"/>
      <c r="AE130" s="34"/>
      <c r="AT130" s="17" t="s">
        <v>123</v>
      </c>
      <c r="AU130" s="17" t="s">
        <v>82</v>
      </c>
    </row>
    <row r="131" spans="1:65" s="11" customFormat="1" ht="11.25">
      <c r="B131" s="169"/>
      <c r="C131" s="170"/>
      <c r="D131" s="164" t="s">
        <v>132</v>
      </c>
      <c r="E131" s="171" t="s">
        <v>19</v>
      </c>
      <c r="F131" s="172" t="s">
        <v>936</v>
      </c>
      <c r="G131" s="170"/>
      <c r="H131" s="173">
        <v>38</v>
      </c>
      <c r="I131" s="174"/>
      <c r="J131" s="170"/>
      <c r="K131" s="170"/>
      <c r="L131" s="175"/>
      <c r="M131" s="176"/>
      <c r="N131" s="177"/>
      <c r="O131" s="177"/>
      <c r="P131" s="177"/>
      <c r="Q131" s="177"/>
      <c r="R131" s="177"/>
      <c r="S131" s="177"/>
      <c r="T131" s="178"/>
      <c r="AT131" s="179" t="s">
        <v>132</v>
      </c>
      <c r="AU131" s="179" t="s">
        <v>82</v>
      </c>
      <c r="AV131" s="11" t="s">
        <v>82</v>
      </c>
      <c r="AW131" s="11" t="s">
        <v>33</v>
      </c>
      <c r="AX131" s="11" t="s">
        <v>72</v>
      </c>
      <c r="AY131" s="179" t="s">
        <v>122</v>
      </c>
    </row>
    <row r="132" spans="1:65" s="13" customFormat="1" ht="11.25">
      <c r="B132" s="190"/>
      <c r="C132" s="191"/>
      <c r="D132" s="164" t="s">
        <v>132</v>
      </c>
      <c r="E132" s="192" t="s">
        <v>19</v>
      </c>
      <c r="F132" s="193" t="s">
        <v>138</v>
      </c>
      <c r="G132" s="191"/>
      <c r="H132" s="194">
        <v>38</v>
      </c>
      <c r="I132" s="195"/>
      <c r="J132" s="191"/>
      <c r="K132" s="191"/>
      <c r="L132" s="196"/>
      <c r="M132" s="197"/>
      <c r="N132" s="198"/>
      <c r="O132" s="198"/>
      <c r="P132" s="198"/>
      <c r="Q132" s="198"/>
      <c r="R132" s="198"/>
      <c r="S132" s="198"/>
      <c r="T132" s="199"/>
      <c r="AT132" s="200" t="s">
        <v>132</v>
      </c>
      <c r="AU132" s="200" t="s">
        <v>82</v>
      </c>
      <c r="AV132" s="13" t="s">
        <v>121</v>
      </c>
      <c r="AW132" s="13" t="s">
        <v>33</v>
      </c>
      <c r="AX132" s="13" t="s">
        <v>80</v>
      </c>
      <c r="AY132" s="200" t="s">
        <v>122</v>
      </c>
    </row>
    <row r="133" spans="1:65" s="2" customFormat="1" ht="21.75" customHeight="1">
      <c r="A133" s="34"/>
      <c r="B133" s="35"/>
      <c r="C133" s="151" t="s">
        <v>198</v>
      </c>
      <c r="D133" s="151" t="s">
        <v>116</v>
      </c>
      <c r="E133" s="152" t="s">
        <v>937</v>
      </c>
      <c r="F133" s="153" t="s">
        <v>938</v>
      </c>
      <c r="G133" s="154" t="s">
        <v>175</v>
      </c>
      <c r="H133" s="155">
        <v>38</v>
      </c>
      <c r="I133" s="156"/>
      <c r="J133" s="157">
        <f>ROUND(I133*H133,2)</f>
        <v>0</v>
      </c>
      <c r="K133" s="153" t="s">
        <v>120</v>
      </c>
      <c r="L133" s="39"/>
      <c r="M133" s="158" t="s">
        <v>19</v>
      </c>
      <c r="N133" s="159" t="s">
        <v>43</v>
      </c>
      <c r="O133" s="64"/>
      <c r="P133" s="160">
        <f>O133*H133</f>
        <v>0</v>
      </c>
      <c r="Q133" s="160">
        <v>0</v>
      </c>
      <c r="R133" s="160">
        <f>Q133*H133</f>
        <v>0</v>
      </c>
      <c r="S133" s="160">
        <v>0</v>
      </c>
      <c r="T133" s="161">
        <f>S133*H133</f>
        <v>0</v>
      </c>
      <c r="U133" s="34"/>
      <c r="V133" s="34"/>
      <c r="W133" s="34"/>
      <c r="X133" s="34"/>
      <c r="Y133" s="34"/>
      <c r="Z133" s="34"/>
      <c r="AA133" s="34"/>
      <c r="AB133" s="34"/>
      <c r="AC133" s="34"/>
      <c r="AD133" s="34"/>
      <c r="AE133" s="34"/>
      <c r="AR133" s="162" t="s">
        <v>121</v>
      </c>
      <c r="AT133" s="162" t="s">
        <v>116</v>
      </c>
      <c r="AU133" s="162" t="s">
        <v>82</v>
      </c>
      <c r="AY133" s="17" t="s">
        <v>122</v>
      </c>
      <c r="BE133" s="163">
        <f>IF(N133="základní",J133,0)</f>
        <v>0</v>
      </c>
      <c r="BF133" s="163">
        <f>IF(N133="snížená",J133,0)</f>
        <v>0</v>
      </c>
      <c r="BG133" s="163">
        <f>IF(N133="zákl. přenesená",J133,0)</f>
        <v>0</v>
      </c>
      <c r="BH133" s="163">
        <f>IF(N133="sníž. přenesená",J133,0)</f>
        <v>0</v>
      </c>
      <c r="BI133" s="163">
        <f>IF(N133="nulová",J133,0)</f>
        <v>0</v>
      </c>
      <c r="BJ133" s="17" t="s">
        <v>80</v>
      </c>
      <c r="BK133" s="163">
        <f>ROUND(I133*H133,2)</f>
        <v>0</v>
      </c>
      <c r="BL133" s="17" t="s">
        <v>121</v>
      </c>
      <c r="BM133" s="162" t="s">
        <v>201</v>
      </c>
    </row>
    <row r="134" spans="1:65" s="2" customFormat="1" ht="11.25">
      <c r="A134" s="34"/>
      <c r="B134" s="35"/>
      <c r="C134" s="36"/>
      <c r="D134" s="164" t="s">
        <v>123</v>
      </c>
      <c r="E134" s="36"/>
      <c r="F134" s="165" t="s">
        <v>938</v>
      </c>
      <c r="G134" s="36"/>
      <c r="H134" s="36"/>
      <c r="I134" s="166"/>
      <c r="J134" s="36"/>
      <c r="K134" s="36"/>
      <c r="L134" s="39"/>
      <c r="M134" s="167"/>
      <c r="N134" s="168"/>
      <c r="O134" s="64"/>
      <c r="P134" s="64"/>
      <c r="Q134" s="64"/>
      <c r="R134" s="64"/>
      <c r="S134" s="64"/>
      <c r="T134" s="65"/>
      <c r="U134" s="34"/>
      <c r="V134" s="34"/>
      <c r="W134" s="34"/>
      <c r="X134" s="34"/>
      <c r="Y134" s="34"/>
      <c r="Z134" s="34"/>
      <c r="AA134" s="34"/>
      <c r="AB134" s="34"/>
      <c r="AC134" s="34"/>
      <c r="AD134" s="34"/>
      <c r="AE134" s="34"/>
      <c r="AT134" s="17" t="s">
        <v>123</v>
      </c>
      <c r="AU134" s="17" t="s">
        <v>82</v>
      </c>
    </row>
    <row r="135" spans="1:65" s="11" customFormat="1" ht="11.25">
      <c r="B135" s="169"/>
      <c r="C135" s="170"/>
      <c r="D135" s="164" t="s">
        <v>132</v>
      </c>
      <c r="E135" s="171" t="s">
        <v>19</v>
      </c>
      <c r="F135" s="172" t="s">
        <v>939</v>
      </c>
      <c r="G135" s="170"/>
      <c r="H135" s="173">
        <v>38</v>
      </c>
      <c r="I135" s="174"/>
      <c r="J135" s="170"/>
      <c r="K135" s="170"/>
      <c r="L135" s="175"/>
      <c r="M135" s="176"/>
      <c r="N135" s="177"/>
      <c r="O135" s="177"/>
      <c r="P135" s="177"/>
      <c r="Q135" s="177"/>
      <c r="R135" s="177"/>
      <c r="S135" s="177"/>
      <c r="T135" s="178"/>
      <c r="AT135" s="179" t="s">
        <v>132</v>
      </c>
      <c r="AU135" s="179" t="s">
        <v>82</v>
      </c>
      <c r="AV135" s="11" t="s">
        <v>82</v>
      </c>
      <c r="AW135" s="11" t="s">
        <v>33</v>
      </c>
      <c r="AX135" s="11" t="s">
        <v>72</v>
      </c>
      <c r="AY135" s="179" t="s">
        <v>122</v>
      </c>
    </row>
    <row r="136" spans="1:65" s="13" customFormat="1" ht="11.25">
      <c r="B136" s="190"/>
      <c r="C136" s="191"/>
      <c r="D136" s="164" t="s">
        <v>132</v>
      </c>
      <c r="E136" s="192" t="s">
        <v>19</v>
      </c>
      <c r="F136" s="193" t="s">
        <v>138</v>
      </c>
      <c r="G136" s="191"/>
      <c r="H136" s="194">
        <v>38</v>
      </c>
      <c r="I136" s="195"/>
      <c r="J136" s="191"/>
      <c r="K136" s="191"/>
      <c r="L136" s="196"/>
      <c r="M136" s="197"/>
      <c r="N136" s="198"/>
      <c r="O136" s="198"/>
      <c r="P136" s="198"/>
      <c r="Q136" s="198"/>
      <c r="R136" s="198"/>
      <c r="S136" s="198"/>
      <c r="T136" s="199"/>
      <c r="AT136" s="200" t="s">
        <v>132</v>
      </c>
      <c r="AU136" s="200" t="s">
        <v>82</v>
      </c>
      <c r="AV136" s="13" t="s">
        <v>121</v>
      </c>
      <c r="AW136" s="13" t="s">
        <v>33</v>
      </c>
      <c r="AX136" s="13" t="s">
        <v>80</v>
      </c>
      <c r="AY136" s="200" t="s">
        <v>122</v>
      </c>
    </row>
    <row r="137" spans="1:65" s="2" customFormat="1" ht="21.75" customHeight="1">
      <c r="A137" s="34"/>
      <c r="B137" s="35"/>
      <c r="C137" s="201" t="s">
        <v>157</v>
      </c>
      <c r="D137" s="201" t="s">
        <v>312</v>
      </c>
      <c r="E137" s="202" t="s">
        <v>922</v>
      </c>
      <c r="F137" s="203" t="s">
        <v>923</v>
      </c>
      <c r="G137" s="204" t="s">
        <v>220</v>
      </c>
      <c r="H137" s="205">
        <v>0.91200000000000003</v>
      </c>
      <c r="I137" s="206"/>
      <c r="J137" s="207">
        <f>ROUND(I137*H137,2)</f>
        <v>0</v>
      </c>
      <c r="K137" s="203" t="s">
        <v>120</v>
      </c>
      <c r="L137" s="208"/>
      <c r="M137" s="209" t="s">
        <v>19</v>
      </c>
      <c r="N137" s="210" t="s">
        <v>43</v>
      </c>
      <c r="O137" s="64"/>
      <c r="P137" s="160">
        <f>O137*H137</f>
        <v>0</v>
      </c>
      <c r="Q137" s="160">
        <v>0</v>
      </c>
      <c r="R137" s="160">
        <f>Q137*H137</f>
        <v>0</v>
      </c>
      <c r="S137" s="160">
        <v>0</v>
      </c>
      <c r="T137" s="161">
        <f>S137*H137</f>
        <v>0</v>
      </c>
      <c r="U137" s="34"/>
      <c r="V137" s="34"/>
      <c r="W137" s="34"/>
      <c r="X137" s="34"/>
      <c r="Y137" s="34"/>
      <c r="Z137" s="34"/>
      <c r="AA137" s="34"/>
      <c r="AB137" s="34"/>
      <c r="AC137" s="34"/>
      <c r="AD137" s="34"/>
      <c r="AE137" s="34"/>
      <c r="AR137" s="162" t="s">
        <v>142</v>
      </c>
      <c r="AT137" s="162" t="s">
        <v>312</v>
      </c>
      <c r="AU137" s="162" t="s">
        <v>82</v>
      </c>
      <c r="AY137" s="17" t="s">
        <v>122</v>
      </c>
      <c r="BE137" s="163">
        <f>IF(N137="základní",J137,0)</f>
        <v>0</v>
      </c>
      <c r="BF137" s="163">
        <f>IF(N137="snížená",J137,0)</f>
        <v>0</v>
      </c>
      <c r="BG137" s="163">
        <f>IF(N137="zákl. přenesená",J137,0)</f>
        <v>0</v>
      </c>
      <c r="BH137" s="163">
        <f>IF(N137="sníž. přenesená",J137,0)</f>
        <v>0</v>
      </c>
      <c r="BI137" s="163">
        <f>IF(N137="nulová",J137,0)</f>
        <v>0</v>
      </c>
      <c r="BJ137" s="17" t="s">
        <v>80</v>
      </c>
      <c r="BK137" s="163">
        <f>ROUND(I137*H137,2)</f>
        <v>0</v>
      </c>
      <c r="BL137" s="17" t="s">
        <v>121</v>
      </c>
      <c r="BM137" s="162" t="s">
        <v>205</v>
      </c>
    </row>
    <row r="138" spans="1:65" s="2" customFormat="1" ht="11.25">
      <c r="A138" s="34"/>
      <c r="B138" s="35"/>
      <c r="C138" s="36"/>
      <c r="D138" s="164" t="s">
        <v>123</v>
      </c>
      <c r="E138" s="36"/>
      <c r="F138" s="165" t="s">
        <v>923</v>
      </c>
      <c r="G138" s="36"/>
      <c r="H138" s="36"/>
      <c r="I138" s="166"/>
      <c r="J138" s="36"/>
      <c r="K138" s="36"/>
      <c r="L138" s="39"/>
      <c r="M138" s="167"/>
      <c r="N138" s="168"/>
      <c r="O138" s="64"/>
      <c r="P138" s="64"/>
      <c r="Q138" s="64"/>
      <c r="R138" s="64"/>
      <c r="S138" s="64"/>
      <c r="T138" s="65"/>
      <c r="U138" s="34"/>
      <c r="V138" s="34"/>
      <c r="W138" s="34"/>
      <c r="X138" s="34"/>
      <c r="Y138" s="34"/>
      <c r="Z138" s="34"/>
      <c r="AA138" s="34"/>
      <c r="AB138" s="34"/>
      <c r="AC138" s="34"/>
      <c r="AD138" s="34"/>
      <c r="AE138" s="34"/>
      <c r="AT138" s="17" t="s">
        <v>123</v>
      </c>
      <c r="AU138" s="17" t="s">
        <v>82</v>
      </c>
    </row>
    <row r="139" spans="1:65" s="11" customFormat="1" ht="11.25">
      <c r="B139" s="169"/>
      <c r="C139" s="170"/>
      <c r="D139" s="164" t="s">
        <v>132</v>
      </c>
      <c r="E139" s="171" t="s">
        <v>19</v>
      </c>
      <c r="F139" s="172" t="s">
        <v>940</v>
      </c>
      <c r="G139" s="170"/>
      <c r="H139" s="173">
        <v>0.91200000000000003</v>
      </c>
      <c r="I139" s="174"/>
      <c r="J139" s="170"/>
      <c r="K139" s="170"/>
      <c r="L139" s="175"/>
      <c r="M139" s="176"/>
      <c r="N139" s="177"/>
      <c r="O139" s="177"/>
      <c r="P139" s="177"/>
      <c r="Q139" s="177"/>
      <c r="R139" s="177"/>
      <c r="S139" s="177"/>
      <c r="T139" s="178"/>
      <c r="AT139" s="179" t="s">
        <v>132</v>
      </c>
      <c r="AU139" s="179" t="s">
        <v>82</v>
      </c>
      <c r="AV139" s="11" t="s">
        <v>82</v>
      </c>
      <c r="AW139" s="11" t="s">
        <v>33</v>
      </c>
      <c r="AX139" s="11" t="s">
        <v>72</v>
      </c>
      <c r="AY139" s="179" t="s">
        <v>122</v>
      </c>
    </row>
    <row r="140" spans="1:65" s="13" customFormat="1" ht="11.25">
      <c r="B140" s="190"/>
      <c r="C140" s="191"/>
      <c r="D140" s="164" t="s">
        <v>132</v>
      </c>
      <c r="E140" s="192" t="s">
        <v>19</v>
      </c>
      <c r="F140" s="193" t="s">
        <v>138</v>
      </c>
      <c r="G140" s="191"/>
      <c r="H140" s="194">
        <v>0.91200000000000003</v>
      </c>
      <c r="I140" s="195"/>
      <c r="J140" s="191"/>
      <c r="K140" s="191"/>
      <c r="L140" s="196"/>
      <c r="M140" s="197"/>
      <c r="N140" s="198"/>
      <c r="O140" s="198"/>
      <c r="P140" s="198"/>
      <c r="Q140" s="198"/>
      <c r="R140" s="198"/>
      <c r="S140" s="198"/>
      <c r="T140" s="199"/>
      <c r="AT140" s="200" t="s">
        <v>132</v>
      </c>
      <c r="AU140" s="200" t="s">
        <v>82</v>
      </c>
      <c r="AV140" s="13" t="s">
        <v>121</v>
      </c>
      <c r="AW140" s="13" t="s">
        <v>33</v>
      </c>
      <c r="AX140" s="13" t="s">
        <v>80</v>
      </c>
      <c r="AY140" s="200" t="s">
        <v>122</v>
      </c>
    </row>
    <row r="141" spans="1:65" s="2" customFormat="1" ht="55.5" customHeight="1">
      <c r="A141" s="34"/>
      <c r="B141" s="35"/>
      <c r="C141" s="151" t="s">
        <v>8</v>
      </c>
      <c r="D141" s="151" t="s">
        <v>116</v>
      </c>
      <c r="E141" s="152" t="s">
        <v>925</v>
      </c>
      <c r="F141" s="153" t="s">
        <v>926</v>
      </c>
      <c r="G141" s="154" t="s">
        <v>141</v>
      </c>
      <c r="H141" s="155">
        <v>2.2799999999999998</v>
      </c>
      <c r="I141" s="156"/>
      <c r="J141" s="157">
        <f>ROUND(I141*H141,2)</f>
        <v>0</v>
      </c>
      <c r="K141" s="153" t="s">
        <v>120</v>
      </c>
      <c r="L141" s="39"/>
      <c r="M141" s="158" t="s">
        <v>19</v>
      </c>
      <c r="N141" s="159" t="s">
        <v>43</v>
      </c>
      <c r="O141" s="64"/>
      <c r="P141" s="160">
        <f>O141*H141</f>
        <v>0</v>
      </c>
      <c r="Q141" s="160">
        <v>0</v>
      </c>
      <c r="R141" s="160">
        <f>Q141*H141</f>
        <v>0</v>
      </c>
      <c r="S141" s="160">
        <v>0</v>
      </c>
      <c r="T141" s="161">
        <f>S141*H141</f>
        <v>0</v>
      </c>
      <c r="U141" s="34"/>
      <c r="V141" s="34"/>
      <c r="W141" s="34"/>
      <c r="X141" s="34"/>
      <c r="Y141" s="34"/>
      <c r="Z141" s="34"/>
      <c r="AA141" s="34"/>
      <c r="AB141" s="34"/>
      <c r="AC141" s="34"/>
      <c r="AD141" s="34"/>
      <c r="AE141" s="34"/>
      <c r="AR141" s="162" t="s">
        <v>121</v>
      </c>
      <c r="AT141" s="162" t="s">
        <v>116</v>
      </c>
      <c r="AU141" s="162" t="s">
        <v>82</v>
      </c>
      <c r="AY141" s="17" t="s">
        <v>122</v>
      </c>
      <c r="BE141" s="163">
        <f>IF(N141="základní",J141,0)</f>
        <v>0</v>
      </c>
      <c r="BF141" s="163">
        <f>IF(N141="snížená",J141,0)</f>
        <v>0</v>
      </c>
      <c r="BG141" s="163">
        <f>IF(N141="zákl. přenesená",J141,0)</f>
        <v>0</v>
      </c>
      <c r="BH141" s="163">
        <f>IF(N141="sníž. přenesená",J141,0)</f>
        <v>0</v>
      </c>
      <c r="BI141" s="163">
        <f>IF(N141="nulová",J141,0)</f>
        <v>0</v>
      </c>
      <c r="BJ141" s="17" t="s">
        <v>80</v>
      </c>
      <c r="BK141" s="163">
        <f>ROUND(I141*H141,2)</f>
        <v>0</v>
      </c>
      <c r="BL141" s="17" t="s">
        <v>121</v>
      </c>
      <c r="BM141" s="162" t="s">
        <v>209</v>
      </c>
    </row>
    <row r="142" spans="1:65" s="2" customFormat="1" ht="29.25">
      <c r="A142" s="34"/>
      <c r="B142" s="35"/>
      <c r="C142" s="36"/>
      <c r="D142" s="164" t="s">
        <v>123</v>
      </c>
      <c r="E142" s="36"/>
      <c r="F142" s="165" t="s">
        <v>926</v>
      </c>
      <c r="G142" s="36"/>
      <c r="H142" s="36"/>
      <c r="I142" s="166"/>
      <c r="J142" s="36"/>
      <c r="K142" s="36"/>
      <c r="L142" s="39"/>
      <c r="M142" s="167"/>
      <c r="N142" s="168"/>
      <c r="O142" s="64"/>
      <c r="P142" s="64"/>
      <c r="Q142" s="64"/>
      <c r="R142" s="64"/>
      <c r="S142" s="64"/>
      <c r="T142" s="65"/>
      <c r="U142" s="34"/>
      <c r="V142" s="34"/>
      <c r="W142" s="34"/>
      <c r="X142" s="34"/>
      <c r="Y142" s="34"/>
      <c r="Z142" s="34"/>
      <c r="AA142" s="34"/>
      <c r="AB142" s="34"/>
      <c r="AC142" s="34"/>
      <c r="AD142" s="34"/>
      <c r="AE142" s="34"/>
      <c r="AT142" s="17" t="s">
        <v>123</v>
      </c>
      <c r="AU142" s="17" t="s">
        <v>82</v>
      </c>
    </row>
    <row r="143" spans="1:65" s="11" customFormat="1" ht="11.25">
      <c r="B143" s="169"/>
      <c r="C143" s="170"/>
      <c r="D143" s="164" t="s">
        <v>132</v>
      </c>
      <c r="E143" s="171" t="s">
        <v>19</v>
      </c>
      <c r="F143" s="172" t="s">
        <v>941</v>
      </c>
      <c r="G143" s="170"/>
      <c r="H143" s="173">
        <v>2.2799999999999998</v>
      </c>
      <c r="I143" s="174"/>
      <c r="J143" s="170"/>
      <c r="K143" s="170"/>
      <c r="L143" s="175"/>
      <c r="M143" s="176"/>
      <c r="N143" s="177"/>
      <c r="O143" s="177"/>
      <c r="P143" s="177"/>
      <c r="Q143" s="177"/>
      <c r="R143" s="177"/>
      <c r="S143" s="177"/>
      <c r="T143" s="178"/>
      <c r="AT143" s="179" t="s">
        <v>132</v>
      </c>
      <c r="AU143" s="179" t="s">
        <v>82</v>
      </c>
      <c r="AV143" s="11" t="s">
        <v>82</v>
      </c>
      <c r="AW143" s="11" t="s">
        <v>33</v>
      </c>
      <c r="AX143" s="11" t="s">
        <v>72</v>
      </c>
      <c r="AY143" s="179" t="s">
        <v>122</v>
      </c>
    </row>
    <row r="144" spans="1:65" s="13" customFormat="1" ht="11.25">
      <c r="B144" s="190"/>
      <c r="C144" s="191"/>
      <c r="D144" s="164" t="s">
        <v>132</v>
      </c>
      <c r="E144" s="192" t="s">
        <v>19</v>
      </c>
      <c r="F144" s="193" t="s">
        <v>138</v>
      </c>
      <c r="G144" s="191"/>
      <c r="H144" s="194">
        <v>2.2799999999999998</v>
      </c>
      <c r="I144" s="195"/>
      <c r="J144" s="191"/>
      <c r="K144" s="191"/>
      <c r="L144" s="196"/>
      <c r="M144" s="197"/>
      <c r="N144" s="198"/>
      <c r="O144" s="198"/>
      <c r="P144" s="198"/>
      <c r="Q144" s="198"/>
      <c r="R144" s="198"/>
      <c r="S144" s="198"/>
      <c r="T144" s="199"/>
      <c r="AT144" s="200" t="s">
        <v>132</v>
      </c>
      <c r="AU144" s="200" t="s">
        <v>82</v>
      </c>
      <c r="AV144" s="13" t="s">
        <v>121</v>
      </c>
      <c r="AW144" s="13" t="s">
        <v>33</v>
      </c>
      <c r="AX144" s="13" t="s">
        <v>80</v>
      </c>
      <c r="AY144" s="200" t="s">
        <v>122</v>
      </c>
    </row>
    <row r="145" spans="1:65" s="14" customFormat="1" ht="22.9" customHeight="1">
      <c r="B145" s="211"/>
      <c r="C145" s="212"/>
      <c r="D145" s="213" t="s">
        <v>71</v>
      </c>
      <c r="E145" s="235" t="s">
        <v>531</v>
      </c>
      <c r="F145" s="235" t="s">
        <v>942</v>
      </c>
      <c r="G145" s="212"/>
      <c r="H145" s="212"/>
      <c r="I145" s="215"/>
      <c r="J145" s="236">
        <f>BK145</f>
        <v>0</v>
      </c>
      <c r="K145" s="212"/>
      <c r="L145" s="217"/>
      <c r="M145" s="218"/>
      <c r="N145" s="219"/>
      <c r="O145" s="219"/>
      <c r="P145" s="220">
        <f>SUM(P146:P161)</f>
        <v>0</v>
      </c>
      <c r="Q145" s="219"/>
      <c r="R145" s="220">
        <f>SUM(R146:R161)</f>
        <v>0</v>
      </c>
      <c r="S145" s="219"/>
      <c r="T145" s="221">
        <f>SUM(T146:T161)</f>
        <v>0</v>
      </c>
      <c r="AR145" s="222" t="s">
        <v>80</v>
      </c>
      <c r="AT145" s="223" t="s">
        <v>71</v>
      </c>
      <c r="AU145" s="223" t="s">
        <v>80</v>
      </c>
      <c r="AY145" s="222" t="s">
        <v>122</v>
      </c>
      <c r="BK145" s="224">
        <f>SUM(BK146:BK161)</f>
        <v>0</v>
      </c>
    </row>
    <row r="146" spans="1:65" s="2" customFormat="1" ht="21.75" customHeight="1">
      <c r="A146" s="34"/>
      <c r="B146" s="35"/>
      <c r="C146" s="151" t="s">
        <v>162</v>
      </c>
      <c r="D146" s="151" t="s">
        <v>116</v>
      </c>
      <c r="E146" s="152" t="s">
        <v>934</v>
      </c>
      <c r="F146" s="153" t="s">
        <v>935</v>
      </c>
      <c r="G146" s="154" t="s">
        <v>119</v>
      </c>
      <c r="H146" s="155">
        <v>37</v>
      </c>
      <c r="I146" s="156"/>
      <c r="J146" s="157">
        <f>ROUND(I146*H146,2)</f>
        <v>0</v>
      </c>
      <c r="K146" s="153" t="s">
        <v>120</v>
      </c>
      <c r="L146" s="39"/>
      <c r="M146" s="158" t="s">
        <v>19</v>
      </c>
      <c r="N146" s="159" t="s">
        <v>43</v>
      </c>
      <c r="O146" s="64"/>
      <c r="P146" s="160">
        <f>O146*H146</f>
        <v>0</v>
      </c>
      <c r="Q146" s="160">
        <v>0</v>
      </c>
      <c r="R146" s="160">
        <f>Q146*H146</f>
        <v>0</v>
      </c>
      <c r="S146" s="160">
        <v>0</v>
      </c>
      <c r="T146" s="161">
        <f>S146*H146</f>
        <v>0</v>
      </c>
      <c r="U146" s="34"/>
      <c r="V146" s="34"/>
      <c r="W146" s="34"/>
      <c r="X146" s="34"/>
      <c r="Y146" s="34"/>
      <c r="Z146" s="34"/>
      <c r="AA146" s="34"/>
      <c r="AB146" s="34"/>
      <c r="AC146" s="34"/>
      <c r="AD146" s="34"/>
      <c r="AE146" s="34"/>
      <c r="AR146" s="162" t="s">
        <v>121</v>
      </c>
      <c r="AT146" s="162" t="s">
        <v>116</v>
      </c>
      <c r="AU146" s="162" t="s">
        <v>82</v>
      </c>
      <c r="AY146" s="17" t="s">
        <v>122</v>
      </c>
      <c r="BE146" s="163">
        <f>IF(N146="základní",J146,0)</f>
        <v>0</v>
      </c>
      <c r="BF146" s="163">
        <f>IF(N146="snížená",J146,0)</f>
        <v>0</v>
      </c>
      <c r="BG146" s="163">
        <f>IF(N146="zákl. přenesená",J146,0)</f>
        <v>0</v>
      </c>
      <c r="BH146" s="163">
        <f>IF(N146="sníž. přenesená",J146,0)</f>
        <v>0</v>
      </c>
      <c r="BI146" s="163">
        <f>IF(N146="nulová",J146,0)</f>
        <v>0</v>
      </c>
      <c r="BJ146" s="17" t="s">
        <v>80</v>
      </c>
      <c r="BK146" s="163">
        <f>ROUND(I146*H146,2)</f>
        <v>0</v>
      </c>
      <c r="BL146" s="17" t="s">
        <v>121</v>
      </c>
      <c r="BM146" s="162" t="s">
        <v>214</v>
      </c>
    </row>
    <row r="147" spans="1:65" s="2" customFormat="1" ht="11.25">
      <c r="A147" s="34"/>
      <c r="B147" s="35"/>
      <c r="C147" s="36"/>
      <c r="D147" s="164" t="s">
        <v>123</v>
      </c>
      <c r="E147" s="36"/>
      <c r="F147" s="165" t="s">
        <v>935</v>
      </c>
      <c r="G147" s="36"/>
      <c r="H147" s="36"/>
      <c r="I147" s="166"/>
      <c r="J147" s="36"/>
      <c r="K147" s="36"/>
      <c r="L147" s="39"/>
      <c r="M147" s="167"/>
      <c r="N147" s="168"/>
      <c r="O147" s="64"/>
      <c r="P147" s="64"/>
      <c r="Q147" s="64"/>
      <c r="R147" s="64"/>
      <c r="S147" s="64"/>
      <c r="T147" s="65"/>
      <c r="U147" s="34"/>
      <c r="V147" s="34"/>
      <c r="W147" s="34"/>
      <c r="X147" s="34"/>
      <c r="Y147" s="34"/>
      <c r="Z147" s="34"/>
      <c r="AA147" s="34"/>
      <c r="AB147" s="34"/>
      <c r="AC147" s="34"/>
      <c r="AD147" s="34"/>
      <c r="AE147" s="34"/>
      <c r="AT147" s="17" t="s">
        <v>123</v>
      </c>
      <c r="AU147" s="17" t="s">
        <v>82</v>
      </c>
    </row>
    <row r="148" spans="1:65" s="11" customFormat="1" ht="11.25">
      <c r="B148" s="169"/>
      <c r="C148" s="170"/>
      <c r="D148" s="164" t="s">
        <v>132</v>
      </c>
      <c r="E148" s="171" t="s">
        <v>19</v>
      </c>
      <c r="F148" s="172" t="s">
        <v>943</v>
      </c>
      <c r="G148" s="170"/>
      <c r="H148" s="173">
        <v>37</v>
      </c>
      <c r="I148" s="174"/>
      <c r="J148" s="170"/>
      <c r="K148" s="170"/>
      <c r="L148" s="175"/>
      <c r="M148" s="176"/>
      <c r="N148" s="177"/>
      <c r="O148" s="177"/>
      <c r="P148" s="177"/>
      <c r="Q148" s="177"/>
      <c r="R148" s="177"/>
      <c r="S148" s="177"/>
      <c r="T148" s="178"/>
      <c r="AT148" s="179" t="s">
        <v>132</v>
      </c>
      <c r="AU148" s="179" t="s">
        <v>82</v>
      </c>
      <c r="AV148" s="11" t="s">
        <v>82</v>
      </c>
      <c r="AW148" s="11" t="s">
        <v>33</v>
      </c>
      <c r="AX148" s="11" t="s">
        <v>72</v>
      </c>
      <c r="AY148" s="179" t="s">
        <v>122</v>
      </c>
    </row>
    <row r="149" spans="1:65" s="13" customFormat="1" ht="11.25">
      <c r="B149" s="190"/>
      <c r="C149" s="191"/>
      <c r="D149" s="164" t="s">
        <v>132</v>
      </c>
      <c r="E149" s="192" t="s">
        <v>19</v>
      </c>
      <c r="F149" s="193" t="s">
        <v>138</v>
      </c>
      <c r="G149" s="191"/>
      <c r="H149" s="194">
        <v>37</v>
      </c>
      <c r="I149" s="195"/>
      <c r="J149" s="191"/>
      <c r="K149" s="191"/>
      <c r="L149" s="196"/>
      <c r="M149" s="197"/>
      <c r="N149" s="198"/>
      <c r="O149" s="198"/>
      <c r="P149" s="198"/>
      <c r="Q149" s="198"/>
      <c r="R149" s="198"/>
      <c r="S149" s="198"/>
      <c r="T149" s="199"/>
      <c r="AT149" s="200" t="s">
        <v>132</v>
      </c>
      <c r="AU149" s="200" t="s">
        <v>82</v>
      </c>
      <c r="AV149" s="13" t="s">
        <v>121</v>
      </c>
      <c r="AW149" s="13" t="s">
        <v>33</v>
      </c>
      <c r="AX149" s="13" t="s">
        <v>80</v>
      </c>
      <c r="AY149" s="200" t="s">
        <v>122</v>
      </c>
    </row>
    <row r="150" spans="1:65" s="2" customFormat="1" ht="21.75" customHeight="1">
      <c r="A150" s="34"/>
      <c r="B150" s="35"/>
      <c r="C150" s="151" t="s">
        <v>217</v>
      </c>
      <c r="D150" s="151" t="s">
        <v>116</v>
      </c>
      <c r="E150" s="152" t="s">
        <v>937</v>
      </c>
      <c r="F150" s="153" t="s">
        <v>938</v>
      </c>
      <c r="G150" s="154" t="s">
        <v>175</v>
      </c>
      <c r="H150" s="155">
        <v>37</v>
      </c>
      <c r="I150" s="156"/>
      <c r="J150" s="157">
        <f>ROUND(I150*H150,2)</f>
        <v>0</v>
      </c>
      <c r="K150" s="153" t="s">
        <v>120</v>
      </c>
      <c r="L150" s="39"/>
      <c r="M150" s="158" t="s">
        <v>19</v>
      </c>
      <c r="N150" s="159" t="s">
        <v>43</v>
      </c>
      <c r="O150" s="64"/>
      <c r="P150" s="160">
        <f>O150*H150</f>
        <v>0</v>
      </c>
      <c r="Q150" s="160">
        <v>0</v>
      </c>
      <c r="R150" s="160">
        <f>Q150*H150</f>
        <v>0</v>
      </c>
      <c r="S150" s="160">
        <v>0</v>
      </c>
      <c r="T150" s="161">
        <f>S150*H150</f>
        <v>0</v>
      </c>
      <c r="U150" s="34"/>
      <c r="V150" s="34"/>
      <c r="W150" s="34"/>
      <c r="X150" s="34"/>
      <c r="Y150" s="34"/>
      <c r="Z150" s="34"/>
      <c r="AA150" s="34"/>
      <c r="AB150" s="34"/>
      <c r="AC150" s="34"/>
      <c r="AD150" s="34"/>
      <c r="AE150" s="34"/>
      <c r="AR150" s="162" t="s">
        <v>121</v>
      </c>
      <c r="AT150" s="162" t="s">
        <v>116</v>
      </c>
      <c r="AU150" s="162" t="s">
        <v>82</v>
      </c>
      <c r="AY150" s="17" t="s">
        <v>122</v>
      </c>
      <c r="BE150" s="163">
        <f>IF(N150="základní",J150,0)</f>
        <v>0</v>
      </c>
      <c r="BF150" s="163">
        <f>IF(N150="snížená",J150,0)</f>
        <v>0</v>
      </c>
      <c r="BG150" s="163">
        <f>IF(N150="zákl. přenesená",J150,0)</f>
        <v>0</v>
      </c>
      <c r="BH150" s="163">
        <f>IF(N150="sníž. přenesená",J150,0)</f>
        <v>0</v>
      </c>
      <c r="BI150" s="163">
        <f>IF(N150="nulová",J150,0)</f>
        <v>0</v>
      </c>
      <c r="BJ150" s="17" t="s">
        <v>80</v>
      </c>
      <c r="BK150" s="163">
        <f>ROUND(I150*H150,2)</f>
        <v>0</v>
      </c>
      <c r="BL150" s="17" t="s">
        <v>121</v>
      </c>
      <c r="BM150" s="162" t="s">
        <v>221</v>
      </c>
    </row>
    <row r="151" spans="1:65" s="2" customFormat="1" ht="11.25">
      <c r="A151" s="34"/>
      <c r="B151" s="35"/>
      <c r="C151" s="36"/>
      <c r="D151" s="164" t="s">
        <v>123</v>
      </c>
      <c r="E151" s="36"/>
      <c r="F151" s="165" t="s">
        <v>938</v>
      </c>
      <c r="G151" s="36"/>
      <c r="H151" s="36"/>
      <c r="I151" s="166"/>
      <c r="J151" s="36"/>
      <c r="K151" s="36"/>
      <c r="L151" s="39"/>
      <c r="M151" s="167"/>
      <c r="N151" s="168"/>
      <c r="O151" s="64"/>
      <c r="P151" s="64"/>
      <c r="Q151" s="64"/>
      <c r="R151" s="64"/>
      <c r="S151" s="64"/>
      <c r="T151" s="65"/>
      <c r="U151" s="34"/>
      <c r="V151" s="34"/>
      <c r="W151" s="34"/>
      <c r="X151" s="34"/>
      <c r="Y151" s="34"/>
      <c r="Z151" s="34"/>
      <c r="AA151" s="34"/>
      <c r="AB151" s="34"/>
      <c r="AC151" s="34"/>
      <c r="AD151" s="34"/>
      <c r="AE151" s="34"/>
      <c r="AT151" s="17" t="s">
        <v>123</v>
      </c>
      <c r="AU151" s="17" t="s">
        <v>82</v>
      </c>
    </row>
    <row r="152" spans="1:65" s="11" customFormat="1" ht="22.5">
      <c r="B152" s="169"/>
      <c r="C152" s="170"/>
      <c r="D152" s="164" t="s">
        <v>132</v>
      </c>
      <c r="E152" s="171" t="s">
        <v>19</v>
      </c>
      <c r="F152" s="172" t="s">
        <v>944</v>
      </c>
      <c r="G152" s="170"/>
      <c r="H152" s="173">
        <v>37</v>
      </c>
      <c r="I152" s="174"/>
      <c r="J152" s="170"/>
      <c r="K152" s="170"/>
      <c r="L152" s="175"/>
      <c r="M152" s="176"/>
      <c r="N152" s="177"/>
      <c r="O152" s="177"/>
      <c r="P152" s="177"/>
      <c r="Q152" s="177"/>
      <c r="R152" s="177"/>
      <c r="S152" s="177"/>
      <c r="T152" s="178"/>
      <c r="AT152" s="179" t="s">
        <v>132</v>
      </c>
      <c r="AU152" s="179" t="s">
        <v>82</v>
      </c>
      <c r="AV152" s="11" t="s">
        <v>82</v>
      </c>
      <c r="AW152" s="11" t="s">
        <v>33</v>
      </c>
      <c r="AX152" s="11" t="s">
        <v>72</v>
      </c>
      <c r="AY152" s="179" t="s">
        <v>122</v>
      </c>
    </row>
    <row r="153" spans="1:65" s="13" customFormat="1" ht="11.25">
      <c r="B153" s="190"/>
      <c r="C153" s="191"/>
      <c r="D153" s="164" t="s">
        <v>132</v>
      </c>
      <c r="E153" s="192" t="s">
        <v>19</v>
      </c>
      <c r="F153" s="193" t="s">
        <v>138</v>
      </c>
      <c r="G153" s="191"/>
      <c r="H153" s="194">
        <v>37</v>
      </c>
      <c r="I153" s="195"/>
      <c r="J153" s="191"/>
      <c r="K153" s="191"/>
      <c r="L153" s="196"/>
      <c r="M153" s="197"/>
      <c r="N153" s="198"/>
      <c r="O153" s="198"/>
      <c r="P153" s="198"/>
      <c r="Q153" s="198"/>
      <c r="R153" s="198"/>
      <c r="S153" s="198"/>
      <c r="T153" s="199"/>
      <c r="AT153" s="200" t="s">
        <v>132</v>
      </c>
      <c r="AU153" s="200" t="s">
        <v>82</v>
      </c>
      <c r="AV153" s="13" t="s">
        <v>121</v>
      </c>
      <c r="AW153" s="13" t="s">
        <v>33</v>
      </c>
      <c r="AX153" s="13" t="s">
        <v>80</v>
      </c>
      <c r="AY153" s="200" t="s">
        <v>122</v>
      </c>
    </row>
    <row r="154" spans="1:65" s="2" customFormat="1" ht="21.75" customHeight="1">
      <c r="A154" s="34"/>
      <c r="B154" s="35"/>
      <c r="C154" s="201" t="s">
        <v>167</v>
      </c>
      <c r="D154" s="201" t="s">
        <v>312</v>
      </c>
      <c r="E154" s="202" t="s">
        <v>922</v>
      </c>
      <c r="F154" s="203" t="s">
        <v>923</v>
      </c>
      <c r="G154" s="204" t="s">
        <v>220</v>
      </c>
      <c r="H154" s="205">
        <v>0.88800000000000001</v>
      </c>
      <c r="I154" s="206"/>
      <c r="J154" s="207">
        <f>ROUND(I154*H154,2)</f>
        <v>0</v>
      </c>
      <c r="K154" s="203" t="s">
        <v>120</v>
      </c>
      <c r="L154" s="208"/>
      <c r="M154" s="209" t="s">
        <v>19</v>
      </c>
      <c r="N154" s="210" t="s">
        <v>43</v>
      </c>
      <c r="O154" s="64"/>
      <c r="P154" s="160">
        <f>O154*H154</f>
        <v>0</v>
      </c>
      <c r="Q154" s="160">
        <v>0</v>
      </c>
      <c r="R154" s="160">
        <f>Q154*H154</f>
        <v>0</v>
      </c>
      <c r="S154" s="160">
        <v>0</v>
      </c>
      <c r="T154" s="161">
        <f>S154*H154</f>
        <v>0</v>
      </c>
      <c r="U154" s="34"/>
      <c r="V154" s="34"/>
      <c r="W154" s="34"/>
      <c r="X154" s="34"/>
      <c r="Y154" s="34"/>
      <c r="Z154" s="34"/>
      <c r="AA154" s="34"/>
      <c r="AB154" s="34"/>
      <c r="AC154" s="34"/>
      <c r="AD154" s="34"/>
      <c r="AE154" s="34"/>
      <c r="AR154" s="162" t="s">
        <v>142</v>
      </c>
      <c r="AT154" s="162" t="s">
        <v>312</v>
      </c>
      <c r="AU154" s="162" t="s">
        <v>82</v>
      </c>
      <c r="AY154" s="17" t="s">
        <v>122</v>
      </c>
      <c r="BE154" s="163">
        <f>IF(N154="základní",J154,0)</f>
        <v>0</v>
      </c>
      <c r="BF154" s="163">
        <f>IF(N154="snížená",J154,0)</f>
        <v>0</v>
      </c>
      <c r="BG154" s="163">
        <f>IF(N154="zákl. přenesená",J154,0)</f>
        <v>0</v>
      </c>
      <c r="BH154" s="163">
        <f>IF(N154="sníž. přenesená",J154,0)</f>
        <v>0</v>
      </c>
      <c r="BI154" s="163">
        <f>IF(N154="nulová",J154,0)</f>
        <v>0</v>
      </c>
      <c r="BJ154" s="17" t="s">
        <v>80</v>
      </c>
      <c r="BK154" s="163">
        <f>ROUND(I154*H154,2)</f>
        <v>0</v>
      </c>
      <c r="BL154" s="17" t="s">
        <v>121</v>
      </c>
      <c r="BM154" s="162" t="s">
        <v>226</v>
      </c>
    </row>
    <row r="155" spans="1:65" s="2" customFormat="1" ht="11.25">
      <c r="A155" s="34"/>
      <c r="B155" s="35"/>
      <c r="C155" s="36"/>
      <c r="D155" s="164" t="s">
        <v>123</v>
      </c>
      <c r="E155" s="36"/>
      <c r="F155" s="165" t="s">
        <v>923</v>
      </c>
      <c r="G155" s="36"/>
      <c r="H155" s="36"/>
      <c r="I155" s="166"/>
      <c r="J155" s="36"/>
      <c r="K155" s="36"/>
      <c r="L155" s="39"/>
      <c r="M155" s="167"/>
      <c r="N155" s="168"/>
      <c r="O155" s="64"/>
      <c r="P155" s="64"/>
      <c r="Q155" s="64"/>
      <c r="R155" s="64"/>
      <c r="S155" s="64"/>
      <c r="T155" s="65"/>
      <c r="U155" s="34"/>
      <c r="V155" s="34"/>
      <c r="W155" s="34"/>
      <c r="X155" s="34"/>
      <c r="Y155" s="34"/>
      <c r="Z155" s="34"/>
      <c r="AA155" s="34"/>
      <c r="AB155" s="34"/>
      <c r="AC155" s="34"/>
      <c r="AD155" s="34"/>
      <c r="AE155" s="34"/>
      <c r="AT155" s="17" t="s">
        <v>123</v>
      </c>
      <c r="AU155" s="17" t="s">
        <v>82</v>
      </c>
    </row>
    <row r="156" spans="1:65" s="11" customFormat="1" ht="11.25">
      <c r="B156" s="169"/>
      <c r="C156" s="170"/>
      <c r="D156" s="164" t="s">
        <v>132</v>
      </c>
      <c r="E156" s="171" t="s">
        <v>19</v>
      </c>
      <c r="F156" s="172" t="s">
        <v>945</v>
      </c>
      <c r="G156" s="170"/>
      <c r="H156" s="173">
        <v>0.88800000000000001</v>
      </c>
      <c r="I156" s="174"/>
      <c r="J156" s="170"/>
      <c r="K156" s="170"/>
      <c r="L156" s="175"/>
      <c r="M156" s="176"/>
      <c r="N156" s="177"/>
      <c r="O156" s="177"/>
      <c r="P156" s="177"/>
      <c r="Q156" s="177"/>
      <c r="R156" s="177"/>
      <c r="S156" s="177"/>
      <c r="T156" s="178"/>
      <c r="AT156" s="179" t="s">
        <v>132</v>
      </c>
      <c r="AU156" s="179" t="s">
        <v>82</v>
      </c>
      <c r="AV156" s="11" t="s">
        <v>82</v>
      </c>
      <c r="AW156" s="11" t="s">
        <v>33</v>
      </c>
      <c r="AX156" s="11" t="s">
        <v>72</v>
      </c>
      <c r="AY156" s="179" t="s">
        <v>122</v>
      </c>
    </row>
    <row r="157" spans="1:65" s="13" customFormat="1" ht="11.25">
      <c r="B157" s="190"/>
      <c r="C157" s="191"/>
      <c r="D157" s="164" t="s">
        <v>132</v>
      </c>
      <c r="E157" s="192" t="s">
        <v>19</v>
      </c>
      <c r="F157" s="193" t="s">
        <v>138</v>
      </c>
      <c r="G157" s="191"/>
      <c r="H157" s="194">
        <v>0.88800000000000001</v>
      </c>
      <c r="I157" s="195"/>
      <c r="J157" s="191"/>
      <c r="K157" s="191"/>
      <c r="L157" s="196"/>
      <c r="M157" s="197"/>
      <c r="N157" s="198"/>
      <c r="O157" s="198"/>
      <c r="P157" s="198"/>
      <c r="Q157" s="198"/>
      <c r="R157" s="198"/>
      <c r="S157" s="198"/>
      <c r="T157" s="199"/>
      <c r="AT157" s="200" t="s">
        <v>132</v>
      </c>
      <c r="AU157" s="200" t="s">
        <v>82</v>
      </c>
      <c r="AV157" s="13" t="s">
        <v>121</v>
      </c>
      <c r="AW157" s="13" t="s">
        <v>33</v>
      </c>
      <c r="AX157" s="13" t="s">
        <v>80</v>
      </c>
      <c r="AY157" s="200" t="s">
        <v>122</v>
      </c>
    </row>
    <row r="158" spans="1:65" s="2" customFormat="1" ht="55.5" customHeight="1">
      <c r="A158" s="34"/>
      <c r="B158" s="35"/>
      <c r="C158" s="151" t="s">
        <v>228</v>
      </c>
      <c r="D158" s="151" t="s">
        <v>116</v>
      </c>
      <c r="E158" s="152" t="s">
        <v>925</v>
      </c>
      <c r="F158" s="153" t="s">
        <v>926</v>
      </c>
      <c r="G158" s="154" t="s">
        <v>141</v>
      </c>
      <c r="H158" s="155">
        <v>2.2200000000000002</v>
      </c>
      <c r="I158" s="156"/>
      <c r="J158" s="157">
        <f>ROUND(I158*H158,2)</f>
        <v>0</v>
      </c>
      <c r="K158" s="153" t="s">
        <v>120</v>
      </c>
      <c r="L158" s="39"/>
      <c r="M158" s="158" t="s">
        <v>19</v>
      </c>
      <c r="N158" s="159" t="s">
        <v>43</v>
      </c>
      <c r="O158" s="64"/>
      <c r="P158" s="160">
        <f>O158*H158</f>
        <v>0</v>
      </c>
      <c r="Q158" s="160">
        <v>0</v>
      </c>
      <c r="R158" s="160">
        <f>Q158*H158</f>
        <v>0</v>
      </c>
      <c r="S158" s="160">
        <v>0</v>
      </c>
      <c r="T158" s="161">
        <f>S158*H158</f>
        <v>0</v>
      </c>
      <c r="U158" s="34"/>
      <c r="V158" s="34"/>
      <c r="W158" s="34"/>
      <c r="X158" s="34"/>
      <c r="Y158" s="34"/>
      <c r="Z158" s="34"/>
      <c r="AA158" s="34"/>
      <c r="AB158" s="34"/>
      <c r="AC158" s="34"/>
      <c r="AD158" s="34"/>
      <c r="AE158" s="34"/>
      <c r="AR158" s="162" t="s">
        <v>121</v>
      </c>
      <c r="AT158" s="162" t="s">
        <v>116</v>
      </c>
      <c r="AU158" s="162" t="s">
        <v>82</v>
      </c>
      <c r="AY158" s="17" t="s">
        <v>122</v>
      </c>
      <c r="BE158" s="163">
        <f>IF(N158="základní",J158,0)</f>
        <v>0</v>
      </c>
      <c r="BF158" s="163">
        <f>IF(N158="snížená",J158,0)</f>
        <v>0</v>
      </c>
      <c r="BG158" s="163">
        <f>IF(N158="zákl. přenesená",J158,0)</f>
        <v>0</v>
      </c>
      <c r="BH158" s="163">
        <f>IF(N158="sníž. přenesená",J158,0)</f>
        <v>0</v>
      </c>
      <c r="BI158" s="163">
        <f>IF(N158="nulová",J158,0)</f>
        <v>0</v>
      </c>
      <c r="BJ158" s="17" t="s">
        <v>80</v>
      </c>
      <c r="BK158" s="163">
        <f>ROUND(I158*H158,2)</f>
        <v>0</v>
      </c>
      <c r="BL158" s="17" t="s">
        <v>121</v>
      </c>
      <c r="BM158" s="162" t="s">
        <v>231</v>
      </c>
    </row>
    <row r="159" spans="1:65" s="2" customFormat="1" ht="29.25">
      <c r="A159" s="34"/>
      <c r="B159" s="35"/>
      <c r="C159" s="36"/>
      <c r="D159" s="164" t="s">
        <v>123</v>
      </c>
      <c r="E159" s="36"/>
      <c r="F159" s="165" t="s">
        <v>926</v>
      </c>
      <c r="G159" s="36"/>
      <c r="H159" s="36"/>
      <c r="I159" s="166"/>
      <c r="J159" s="36"/>
      <c r="K159" s="36"/>
      <c r="L159" s="39"/>
      <c r="M159" s="167"/>
      <c r="N159" s="168"/>
      <c r="O159" s="64"/>
      <c r="P159" s="64"/>
      <c r="Q159" s="64"/>
      <c r="R159" s="64"/>
      <c r="S159" s="64"/>
      <c r="T159" s="65"/>
      <c r="U159" s="34"/>
      <c r="V159" s="34"/>
      <c r="W159" s="34"/>
      <c r="X159" s="34"/>
      <c r="Y159" s="34"/>
      <c r="Z159" s="34"/>
      <c r="AA159" s="34"/>
      <c r="AB159" s="34"/>
      <c r="AC159" s="34"/>
      <c r="AD159" s="34"/>
      <c r="AE159" s="34"/>
      <c r="AT159" s="17" t="s">
        <v>123</v>
      </c>
      <c r="AU159" s="17" t="s">
        <v>82</v>
      </c>
    </row>
    <row r="160" spans="1:65" s="11" customFormat="1" ht="11.25">
      <c r="B160" s="169"/>
      <c r="C160" s="170"/>
      <c r="D160" s="164" t="s">
        <v>132</v>
      </c>
      <c r="E160" s="171" t="s">
        <v>19</v>
      </c>
      <c r="F160" s="172" t="s">
        <v>946</v>
      </c>
      <c r="G160" s="170"/>
      <c r="H160" s="173">
        <v>2.2200000000000002</v>
      </c>
      <c r="I160" s="174"/>
      <c r="J160" s="170"/>
      <c r="K160" s="170"/>
      <c r="L160" s="175"/>
      <c r="M160" s="176"/>
      <c r="N160" s="177"/>
      <c r="O160" s="177"/>
      <c r="P160" s="177"/>
      <c r="Q160" s="177"/>
      <c r="R160" s="177"/>
      <c r="S160" s="177"/>
      <c r="T160" s="178"/>
      <c r="AT160" s="179" t="s">
        <v>132</v>
      </c>
      <c r="AU160" s="179" t="s">
        <v>82</v>
      </c>
      <c r="AV160" s="11" t="s">
        <v>82</v>
      </c>
      <c r="AW160" s="11" t="s">
        <v>33</v>
      </c>
      <c r="AX160" s="11" t="s">
        <v>72</v>
      </c>
      <c r="AY160" s="179" t="s">
        <v>122</v>
      </c>
    </row>
    <row r="161" spans="1:51" s="13" customFormat="1" ht="11.25">
      <c r="B161" s="190"/>
      <c r="C161" s="191"/>
      <c r="D161" s="164" t="s">
        <v>132</v>
      </c>
      <c r="E161" s="192" t="s">
        <v>19</v>
      </c>
      <c r="F161" s="193" t="s">
        <v>138</v>
      </c>
      <c r="G161" s="191"/>
      <c r="H161" s="194">
        <v>2.2200000000000002</v>
      </c>
      <c r="I161" s="195"/>
      <c r="J161" s="191"/>
      <c r="K161" s="191"/>
      <c r="L161" s="196"/>
      <c r="M161" s="237"/>
      <c r="N161" s="238"/>
      <c r="O161" s="238"/>
      <c r="P161" s="238"/>
      <c r="Q161" s="238"/>
      <c r="R161" s="238"/>
      <c r="S161" s="238"/>
      <c r="T161" s="239"/>
      <c r="AT161" s="200" t="s">
        <v>132</v>
      </c>
      <c r="AU161" s="200" t="s">
        <v>82</v>
      </c>
      <c r="AV161" s="13" t="s">
        <v>121</v>
      </c>
      <c r="AW161" s="13" t="s">
        <v>33</v>
      </c>
      <c r="AX161" s="13" t="s">
        <v>80</v>
      </c>
      <c r="AY161" s="200" t="s">
        <v>122</v>
      </c>
    </row>
    <row r="162" spans="1:51" s="2" customFormat="1" ht="6.95" customHeight="1">
      <c r="A162" s="34"/>
      <c r="B162" s="47"/>
      <c r="C162" s="48"/>
      <c r="D162" s="48"/>
      <c r="E162" s="48"/>
      <c r="F162" s="48"/>
      <c r="G162" s="48"/>
      <c r="H162" s="48"/>
      <c r="I162" s="48"/>
      <c r="J162" s="48"/>
      <c r="K162" s="48"/>
      <c r="L162" s="39"/>
      <c r="M162" s="34"/>
      <c r="O162" s="34"/>
      <c r="P162" s="34"/>
      <c r="Q162" s="34"/>
      <c r="R162" s="34"/>
      <c r="S162" s="34"/>
      <c r="T162" s="34"/>
      <c r="U162" s="34"/>
      <c r="V162" s="34"/>
      <c r="W162" s="34"/>
      <c r="X162" s="34"/>
      <c r="Y162" s="34"/>
      <c r="Z162" s="34"/>
      <c r="AA162" s="34"/>
      <c r="AB162" s="34"/>
      <c r="AC162" s="34"/>
      <c r="AD162" s="34"/>
      <c r="AE162" s="34"/>
    </row>
  </sheetData>
  <sheetProtection algorithmName="SHA-512" hashValue="SCIc+OlzW2/oUwwXkZxvR60k511mNchOzgGnvH9mbHXI1eGuFmMCVjO8AqEdZpccTA9GIw6+FjoJyKkvjOrqEw==" saltValue="8c0ZS1SvbSt/CLeQXp6boHBYsUpkOXYmxGu3w0lgPuv9oqxxJIba373Um3vRne71iLyKtV2fxbAo5JZBytGPtw==" spinCount="100000" sheet="1" objects="1" scenarios="1" formatColumns="0" formatRows="0" autoFilter="0"/>
  <autoFilter ref="C83:K161"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3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3"/>
      <c r="M2" s="283"/>
      <c r="N2" s="283"/>
      <c r="O2" s="283"/>
      <c r="P2" s="283"/>
      <c r="Q2" s="283"/>
      <c r="R2" s="283"/>
      <c r="S2" s="283"/>
      <c r="T2" s="283"/>
      <c r="U2" s="283"/>
      <c r="V2" s="283"/>
      <c r="AT2" s="17" t="s">
        <v>91</v>
      </c>
    </row>
    <row r="3" spans="1:46" s="1" customFormat="1" ht="6.95" hidden="1" customHeight="1">
      <c r="B3" s="101"/>
      <c r="C3" s="102"/>
      <c r="D3" s="102"/>
      <c r="E3" s="102"/>
      <c r="F3" s="102"/>
      <c r="G3" s="102"/>
      <c r="H3" s="102"/>
      <c r="I3" s="102"/>
      <c r="J3" s="102"/>
      <c r="K3" s="102"/>
      <c r="L3" s="20"/>
      <c r="AT3" s="17" t="s">
        <v>82</v>
      </c>
    </row>
    <row r="4" spans="1:46" s="1" customFormat="1" ht="24.95" hidden="1" customHeight="1">
      <c r="B4" s="20"/>
      <c r="D4" s="103" t="s">
        <v>95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84" t="str">
        <f>'Rekapitulace zakázky'!K6</f>
        <v>Oprava trati v úseku Chlumec n. C. - Městec Králové</v>
      </c>
      <c r="F7" s="285"/>
      <c r="G7" s="285"/>
      <c r="H7" s="285"/>
      <c r="L7" s="20"/>
    </row>
    <row r="8" spans="1:46" s="2" customFormat="1" ht="12" hidden="1" customHeight="1">
      <c r="A8" s="34"/>
      <c r="B8" s="39"/>
      <c r="C8" s="34"/>
      <c r="D8" s="105" t="s">
        <v>96</v>
      </c>
      <c r="E8" s="34"/>
      <c r="F8" s="34"/>
      <c r="G8" s="34"/>
      <c r="H8" s="34"/>
      <c r="I8" s="34"/>
      <c r="J8" s="34"/>
      <c r="K8" s="34"/>
      <c r="L8" s="106"/>
      <c r="S8" s="34"/>
      <c r="T8" s="34"/>
      <c r="U8" s="34"/>
      <c r="V8" s="34"/>
      <c r="W8" s="34"/>
      <c r="X8" s="34"/>
      <c r="Y8" s="34"/>
      <c r="Z8" s="34"/>
      <c r="AA8" s="34"/>
      <c r="AB8" s="34"/>
      <c r="AC8" s="34"/>
      <c r="AD8" s="34"/>
      <c r="AE8" s="34"/>
    </row>
    <row r="9" spans="1:46" s="2" customFormat="1" ht="30" hidden="1" customHeight="1">
      <c r="A9" s="34"/>
      <c r="B9" s="39"/>
      <c r="C9" s="34"/>
      <c r="D9" s="34"/>
      <c r="E9" s="286" t="s">
        <v>947</v>
      </c>
      <c r="F9" s="287"/>
      <c r="G9" s="287"/>
      <c r="H9" s="287"/>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19</v>
      </c>
      <c r="G11" s="34"/>
      <c r="H11" s="34"/>
      <c r="I11" s="105" t="s">
        <v>20</v>
      </c>
      <c r="J11" s="107" t="s">
        <v>19</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21</v>
      </c>
      <c r="E12" s="34"/>
      <c r="F12" s="107" t="s">
        <v>22</v>
      </c>
      <c r="G12" s="34"/>
      <c r="H12" s="34"/>
      <c r="I12" s="105" t="s">
        <v>23</v>
      </c>
      <c r="J12" s="108" t="str">
        <f>'Rekapitulace zakázky'!AN8</f>
        <v>23. 11. 2021</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25</v>
      </c>
      <c r="E14" s="34"/>
      <c r="F14" s="34"/>
      <c r="G14" s="34"/>
      <c r="H14" s="34"/>
      <c r="I14" s="105" t="s">
        <v>26</v>
      </c>
      <c r="J14" s="107" t="s">
        <v>19</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27</v>
      </c>
      <c r="F15" s="34"/>
      <c r="G15" s="34"/>
      <c r="H15" s="34"/>
      <c r="I15" s="105" t="s">
        <v>28</v>
      </c>
      <c r="J15" s="107" t="s">
        <v>19</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29</v>
      </c>
      <c r="E17" s="34"/>
      <c r="F17" s="34"/>
      <c r="G17" s="34"/>
      <c r="H17" s="34"/>
      <c r="I17" s="105" t="s">
        <v>26</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88" t="str">
        <f>'Rekapitulace zakázky'!E14</f>
        <v>Vyplň údaj</v>
      </c>
      <c r="F18" s="289"/>
      <c r="G18" s="289"/>
      <c r="H18" s="289"/>
      <c r="I18" s="105" t="s">
        <v>28</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31</v>
      </c>
      <c r="E20" s="34"/>
      <c r="F20" s="34"/>
      <c r="G20" s="34"/>
      <c r="H20" s="34"/>
      <c r="I20" s="105" t="s">
        <v>26</v>
      </c>
      <c r="J20" s="107" t="s">
        <v>19</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
        <v>32</v>
      </c>
      <c r="F21" s="34"/>
      <c r="G21" s="34"/>
      <c r="H21" s="34"/>
      <c r="I21" s="105" t="s">
        <v>28</v>
      </c>
      <c r="J21" s="107" t="s">
        <v>19</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34</v>
      </c>
      <c r="E23" s="34"/>
      <c r="F23" s="34"/>
      <c r="G23" s="34"/>
      <c r="H23" s="34"/>
      <c r="I23" s="105" t="s">
        <v>26</v>
      </c>
      <c r="J23" s="107" t="s">
        <v>19</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35</v>
      </c>
      <c r="F24" s="34"/>
      <c r="G24" s="34"/>
      <c r="H24" s="34"/>
      <c r="I24" s="105" t="s">
        <v>28</v>
      </c>
      <c r="J24" s="107" t="s">
        <v>19</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36</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0" t="s">
        <v>37</v>
      </c>
      <c r="F27" s="290"/>
      <c r="G27" s="290"/>
      <c r="H27" s="290"/>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38</v>
      </c>
      <c r="E30" s="34"/>
      <c r="F30" s="34"/>
      <c r="G30" s="34"/>
      <c r="H30" s="34"/>
      <c r="I30" s="34"/>
      <c r="J30" s="114">
        <f>ROUND(J79,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40</v>
      </c>
      <c r="G32" s="34"/>
      <c r="H32" s="34"/>
      <c r="I32" s="115" t="s">
        <v>39</v>
      </c>
      <c r="J32" s="115" t="s">
        <v>41</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42</v>
      </c>
      <c r="E33" s="105" t="s">
        <v>43</v>
      </c>
      <c r="F33" s="117">
        <f>ROUND((SUM(BE79:BE130)),  2)</f>
        <v>0</v>
      </c>
      <c r="G33" s="34"/>
      <c r="H33" s="34"/>
      <c r="I33" s="118">
        <v>0.21</v>
      </c>
      <c r="J33" s="117">
        <f>ROUND(((SUM(BE79:BE130))*I33),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44</v>
      </c>
      <c r="F34" s="117">
        <f>ROUND((SUM(BF79:BF130)),  2)</f>
        <v>0</v>
      </c>
      <c r="G34" s="34"/>
      <c r="H34" s="34"/>
      <c r="I34" s="118">
        <v>0.15</v>
      </c>
      <c r="J34" s="117">
        <f>ROUND(((SUM(BF79:BF130))*I34),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45</v>
      </c>
      <c r="F35" s="117">
        <f>ROUND((SUM(BG79:BG130)),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46</v>
      </c>
      <c r="F36" s="117">
        <f>ROUND((SUM(BH79:BH130)),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47</v>
      </c>
      <c r="F37" s="117">
        <f>ROUND((SUM(BI79:BI130)),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48</v>
      </c>
      <c r="E39" s="121"/>
      <c r="F39" s="121"/>
      <c r="G39" s="122" t="s">
        <v>49</v>
      </c>
      <c r="H39" s="123" t="s">
        <v>50</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91" t="str">
        <f>E7</f>
        <v>Oprava trati v úseku Chlumec n. C. - Městec Králové</v>
      </c>
      <c r="F48" s="292"/>
      <c r="G48" s="292"/>
      <c r="H48" s="29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30" customHeight="1">
      <c r="A50" s="34"/>
      <c r="B50" s="35"/>
      <c r="C50" s="36"/>
      <c r="D50" s="36"/>
      <c r="E50" s="244" t="str">
        <f>E9</f>
        <v>ON - Materiál objednatele - nedodávaný na místo stavby (NEOCEŇOVAT)</v>
      </c>
      <c r="F50" s="293"/>
      <c r="G50" s="293"/>
      <c r="H50" s="29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TÚ Chlumec n. C. - Městec Králové</v>
      </c>
      <c r="G52" s="36"/>
      <c r="H52" s="36"/>
      <c r="I52" s="29" t="s">
        <v>23</v>
      </c>
      <c r="J52" s="59" t="str">
        <f>IF(J12="","",J12)</f>
        <v>23. 11. 2021</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Správa železnic, s.o.</v>
      </c>
      <c r="G54" s="36"/>
      <c r="H54" s="36"/>
      <c r="I54" s="29" t="s">
        <v>31</v>
      </c>
      <c r="J54" s="32" t="str">
        <f>E21</f>
        <v>bez PD</v>
      </c>
      <c r="K54" s="36"/>
      <c r="L54" s="106"/>
      <c r="S54" s="34"/>
      <c r="T54" s="34"/>
      <c r="U54" s="34"/>
      <c r="V54" s="34"/>
      <c r="W54" s="34"/>
      <c r="X54" s="34"/>
      <c r="Y54" s="34"/>
      <c r="Z54" s="34"/>
      <c r="AA54" s="34"/>
      <c r="AB54" s="34"/>
      <c r="AC54" s="34"/>
      <c r="AD54" s="34"/>
      <c r="AE54" s="34"/>
    </row>
    <row r="55" spans="1:47" s="2" customFormat="1" ht="25.7" customHeight="1">
      <c r="A55" s="34"/>
      <c r="B55" s="35"/>
      <c r="C55" s="29" t="s">
        <v>29</v>
      </c>
      <c r="D55" s="36"/>
      <c r="E55" s="36"/>
      <c r="F55" s="27" t="str">
        <f>IF(E18="","",E18)</f>
        <v>Vyplň údaj</v>
      </c>
      <c r="G55" s="36"/>
      <c r="H55" s="36"/>
      <c r="I55" s="29" t="s">
        <v>34</v>
      </c>
      <c r="J55" s="32" t="str">
        <f>E24</f>
        <v>Správa tratí Hradec Králové</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99</v>
      </c>
      <c r="D57" s="131"/>
      <c r="E57" s="131"/>
      <c r="F57" s="131"/>
      <c r="G57" s="131"/>
      <c r="H57" s="131"/>
      <c r="I57" s="131"/>
      <c r="J57" s="132" t="s">
        <v>100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70</v>
      </c>
      <c r="D59" s="36"/>
      <c r="E59" s="36"/>
      <c r="F59" s="36"/>
      <c r="G59" s="36"/>
      <c r="H59" s="36"/>
      <c r="I59" s="36"/>
      <c r="J59" s="77">
        <f>J79</f>
        <v>0</v>
      </c>
      <c r="K59" s="36"/>
      <c r="L59" s="106"/>
      <c r="S59" s="34"/>
      <c r="T59" s="34"/>
      <c r="U59" s="34"/>
      <c r="V59" s="34"/>
      <c r="W59" s="34"/>
      <c r="X59" s="34"/>
      <c r="Y59" s="34"/>
      <c r="Z59" s="34"/>
      <c r="AA59" s="34"/>
      <c r="AB59" s="34"/>
      <c r="AC59" s="34"/>
      <c r="AD59" s="34"/>
      <c r="AE59" s="34"/>
      <c r="AU59" s="17" t="s">
        <v>101</v>
      </c>
    </row>
    <row r="60" spans="1:47" s="2" customFormat="1" ht="21.75" customHeight="1">
      <c r="A60" s="34"/>
      <c r="B60" s="35"/>
      <c r="C60" s="36"/>
      <c r="D60" s="36"/>
      <c r="E60" s="36"/>
      <c r="F60" s="36"/>
      <c r="G60" s="36"/>
      <c r="H60" s="36"/>
      <c r="I60" s="36"/>
      <c r="J60" s="36"/>
      <c r="K60" s="36"/>
      <c r="L60" s="106"/>
      <c r="S60" s="34"/>
      <c r="T60" s="34"/>
      <c r="U60" s="34"/>
      <c r="V60" s="34"/>
      <c r="W60" s="34"/>
      <c r="X60" s="34"/>
      <c r="Y60" s="34"/>
      <c r="Z60" s="34"/>
      <c r="AA60" s="34"/>
      <c r="AB60" s="34"/>
      <c r="AC60" s="34"/>
      <c r="AD60" s="34"/>
      <c r="AE60" s="34"/>
    </row>
    <row r="61" spans="1:47" s="2" customFormat="1" ht="6.95" customHeight="1">
      <c r="A61" s="34"/>
      <c r="B61" s="47"/>
      <c r="C61" s="48"/>
      <c r="D61" s="48"/>
      <c r="E61" s="48"/>
      <c r="F61" s="48"/>
      <c r="G61" s="48"/>
      <c r="H61" s="48"/>
      <c r="I61" s="48"/>
      <c r="J61" s="48"/>
      <c r="K61" s="48"/>
      <c r="L61" s="106"/>
      <c r="S61" s="34"/>
      <c r="T61" s="34"/>
      <c r="U61" s="34"/>
      <c r="V61" s="34"/>
      <c r="W61" s="34"/>
      <c r="X61" s="34"/>
      <c r="Y61" s="34"/>
      <c r="Z61" s="34"/>
      <c r="AA61" s="34"/>
      <c r="AB61" s="34"/>
      <c r="AC61" s="34"/>
      <c r="AD61" s="34"/>
      <c r="AE61" s="34"/>
    </row>
    <row r="65" spans="1:65" s="2" customFormat="1" ht="6.95" customHeight="1">
      <c r="A65" s="34"/>
      <c r="B65" s="49"/>
      <c r="C65" s="50"/>
      <c r="D65" s="50"/>
      <c r="E65" s="50"/>
      <c r="F65" s="50"/>
      <c r="G65" s="50"/>
      <c r="H65" s="50"/>
      <c r="I65" s="50"/>
      <c r="J65" s="50"/>
      <c r="K65" s="50"/>
      <c r="L65" s="106"/>
      <c r="S65" s="34"/>
      <c r="T65" s="34"/>
      <c r="U65" s="34"/>
      <c r="V65" s="34"/>
      <c r="W65" s="34"/>
      <c r="X65" s="34"/>
      <c r="Y65" s="34"/>
      <c r="Z65" s="34"/>
      <c r="AA65" s="34"/>
      <c r="AB65" s="34"/>
      <c r="AC65" s="34"/>
      <c r="AD65" s="34"/>
      <c r="AE65" s="34"/>
    </row>
    <row r="66" spans="1:65" s="2" customFormat="1" ht="24.95" customHeight="1">
      <c r="A66" s="34"/>
      <c r="B66" s="35"/>
      <c r="C66" s="23" t="s">
        <v>103</v>
      </c>
      <c r="D66" s="36"/>
      <c r="E66" s="36"/>
      <c r="F66" s="36"/>
      <c r="G66" s="36"/>
      <c r="H66" s="36"/>
      <c r="I66" s="36"/>
      <c r="J66" s="36"/>
      <c r="K66" s="36"/>
      <c r="L66" s="106"/>
      <c r="S66" s="34"/>
      <c r="T66" s="34"/>
      <c r="U66" s="34"/>
      <c r="V66" s="34"/>
      <c r="W66" s="34"/>
      <c r="X66" s="34"/>
      <c r="Y66" s="34"/>
      <c r="Z66" s="34"/>
      <c r="AA66" s="34"/>
      <c r="AB66" s="34"/>
      <c r="AC66" s="34"/>
      <c r="AD66" s="34"/>
      <c r="AE66" s="34"/>
    </row>
    <row r="67" spans="1:65" s="2" customFormat="1" ht="6.9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65" s="2" customFormat="1" ht="12" customHeight="1">
      <c r="A68" s="34"/>
      <c r="B68" s="35"/>
      <c r="C68" s="29" t="s">
        <v>16</v>
      </c>
      <c r="D68" s="36"/>
      <c r="E68" s="36"/>
      <c r="F68" s="36"/>
      <c r="G68" s="36"/>
      <c r="H68" s="36"/>
      <c r="I68" s="36"/>
      <c r="J68" s="36"/>
      <c r="K68" s="36"/>
      <c r="L68" s="106"/>
      <c r="S68" s="34"/>
      <c r="T68" s="34"/>
      <c r="U68" s="34"/>
      <c r="V68" s="34"/>
      <c r="W68" s="34"/>
      <c r="X68" s="34"/>
      <c r="Y68" s="34"/>
      <c r="Z68" s="34"/>
      <c r="AA68" s="34"/>
      <c r="AB68" s="34"/>
      <c r="AC68" s="34"/>
      <c r="AD68" s="34"/>
      <c r="AE68" s="34"/>
    </row>
    <row r="69" spans="1:65" s="2" customFormat="1" ht="16.5" customHeight="1">
      <c r="A69" s="34"/>
      <c r="B69" s="35"/>
      <c r="C69" s="36"/>
      <c r="D69" s="36"/>
      <c r="E69" s="291" t="str">
        <f>E7</f>
        <v>Oprava trati v úseku Chlumec n. C. - Městec Králové</v>
      </c>
      <c r="F69" s="292"/>
      <c r="G69" s="292"/>
      <c r="H69" s="292"/>
      <c r="I69" s="36"/>
      <c r="J69" s="36"/>
      <c r="K69" s="36"/>
      <c r="L69" s="106"/>
      <c r="S69" s="34"/>
      <c r="T69" s="34"/>
      <c r="U69" s="34"/>
      <c r="V69" s="34"/>
      <c r="W69" s="34"/>
      <c r="X69" s="34"/>
      <c r="Y69" s="34"/>
      <c r="Z69" s="34"/>
      <c r="AA69" s="34"/>
      <c r="AB69" s="34"/>
      <c r="AC69" s="34"/>
      <c r="AD69" s="34"/>
      <c r="AE69" s="34"/>
    </row>
    <row r="70" spans="1:65" s="2" customFormat="1" ht="12" customHeight="1">
      <c r="A70" s="34"/>
      <c r="B70" s="35"/>
      <c r="C70" s="29" t="s">
        <v>96</v>
      </c>
      <c r="D70" s="36"/>
      <c r="E70" s="36"/>
      <c r="F70" s="36"/>
      <c r="G70" s="36"/>
      <c r="H70" s="36"/>
      <c r="I70" s="36"/>
      <c r="J70" s="36"/>
      <c r="K70" s="36"/>
      <c r="L70" s="106"/>
      <c r="S70" s="34"/>
      <c r="T70" s="34"/>
      <c r="U70" s="34"/>
      <c r="V70" s="34"/>
      <c r="W70" s="34"/>
      <c r="X70" s="34"/>
      <c r="Y70" s="34"/>
      <c r="Z70" s="34"/>
      <c r="AA70" s="34"/>
      <c r="AB70" s="34"/>
      <c r="AC70" s="34"/>
      <c r="AD70" s="34"/>
      <c r="AE70" s="34"/>
    </row>
    <row r="71" spans="1:65" s="2" customFormat="1" ht="30" customHeight="1">
      <c r="A71" s="34"/>
      <c r="B71" s="35"/>
      <c r="C71" s="36"/>
      <c r="D71" s="36"/>
      <c r="E71" s="244" t="str">
        <f>E9</f>
        <v>ON - Materiál objednatele - nedodávaný na místo stavby (NEOCEŇOVAT)</v>
      </c>
      <c r="F71" s="293"/>
      <c r="G71" s="293"/>
      <c r="H71" s="293"/>
      <c r="I71" s="36"/>
      <c r="J71" s="36"/>
      <c r="K71" s="36"/>
      <c r="L71" s="106"/>
      <c r="S71" s="34"/>
      <c r="T71" s="34"/>
      <c r="U71" s="34"/>
      <c r="V71" s="34"/>
      <c r="W71" s="34"/>
      <c r="X71" s="34"/>
      <c r="Y71" s="34"/>
      <c r="Z71" s="34"/>
      <c r="AA71" s="34"/>
      <c r="AB71" s="34"/>
      <c r="AC71" s="34"/>
      <c r="AD71" s="34"/>
      <c r="AE71" s="34"/>
    </row>
    <row r="72" spans="1:65"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65" s="2" customFormat="1" ht="12" customHeight="1">
      <c r="A73" s="34"/>
      <c r="B73" s="35"/>
      <c r="C73" s="29" t="s">
        <v>21</v>
      </c>
      <c r="D73" s="36"/>
      <c r="E73" s="36"/>
      <c r="F73" s="27" t="str">
        <f>F12</f>
        <v>TÚ Chlumec n. C. - Městec Králové</v>
      </c>
      <c r="G73" s="36"/>
      <c r="H73" s="36"/>
      <c r="I73" s="29" t="s">
        <v>23</v>
      </c>
      <c r="J73" s="59" t="str">
        <f>IF(J12="","",J12)</f>
        <v>23. 11. 2021</v>
      </c>
      <c r="K73" s="36"/>
      <c r="L73" s="106"/>
      <c r="S73" s="34"/>
      <c r="T73" s="34"/>
      <c r="U73" s="34"/>
      <c r="V73" s="34"/>
      <c r="W73" s="34"/>
      <c r="X73" s="34"/>
      <c r="Y73" s="34"/>
      <c r="Z73" s="34"/>
      <c r="AA73" s="34"/>
      <c r="AB73" s="34"/>
      <c r="AC73" s="34"/>
      <c r="AD73" s="34"/>
      <c r="AE73" s="34"/>
    </row>
    <row r="74" spans="1:65"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65" s="2" customFormat="1" ht="15.2" customHeight="1">
      <c r="A75" s="34"/>
      <c r="B75" s="35"/>
      <c r="C75" s="29" t="s">
        <v>25</v>
      </c>
      <c r="D75" s="36"/>
      <c r="E75" s="36"/>
      <c r="F75" s="27" t="str">
        <f>E15</f>
        <v>Správa železnic, s.o.</v>
      </c>
      <c r="G75" s="36"/>
      <c r="H75" s="36"/>
      <c r="I75" s="29" t="s">
        <v>31</v>
      </c>
      <c r="J75" s="32" t="str">
        <f>E21</f>
        <v>bez PD</v>
      </c>
      <c r="K75" s="36"/>
      <c r="L75" s="106"/>
      <c r="S75" s="34"/>
      <c r="T75" s="34"/>
      <c r="U75" s="34"/>
      <c r="V75" s="34"/>
      <c r="W75" s="34"/>
      <c r="X75" s="34"/>
      <c r="Y75" s="34"/>
      <c r="Z75" s="34"/>
      <c r="AA75" s="34"/>
      <c r="AB75" s="34"/>
      <c r="AC75" s="34"/>
      <c r="AD75" s="34"/>
      <c r="AE75" s="34"/>
    </row>
    <row r="76" spans="1:65" s="2" customFormat="1" ht="25.7" customHeight="1">
      <c r="A76" s="34"/>
      <c r="B76" s="35"/>
      <c r="C76" s="29" t="s">
        <v>29</v>
      </c>
      <c r="D76" s="36"/>
      <c r="E76" s="36"/>
      <c r="F76" s="27" t="str">
        <f>IF(E18="","",E18)</f>
        <v>Vyplň údaj</v>
      </c>
      <c r="G76" s="36"/>
      <c r="H76" s="36"/>
      <c r="I76" s="29" t="s">
        <v>34</v>
      </c>
      <c r="J76" s="32" t="str">
        <f>E24</f>
        <v>Správa tratí Hradec Králové</v>
      </c>
      <c r="K76" s="36"/>
      <c r="L76" s="106"/>
      <c r="S76" s="34"/>
      <c r="T76" s="34"/>
      <c r="U76" s="34"/>
      <c r="V76" s="34"/>
      <c r="W76" s="34"/>
      <c r="X76" s="34"/>
      <c r="Y76" s="34"/>
      <c r="Z76" s="34"/>
      <c r="AA76" s="34"/>
      <c r="AB76" s="34"/>
      <c r="AC76" s="34"/>
      <c r="AD76" s="34"/>
      <c r="AE76" s="34"/>
    </row>
    <row r="77" spans="1:65" s="2" customFormat="1" ht="10.3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65" s="10" customFormat="1" ht="29.25" customHeight="1">
      <c r="A78" s="140"/>
      <c r="B78" s="141"/>
      <c r="C78" s="142" t="s">
        <v>104</v>
      </c>
      <c r="D78" s="143" t="s">
        <v>57</v>
      </c>
      <c r="E78" s="143" t="s">
        <v>53</v>
      </c>
      <c r="F78" s="143" t="s">
        <v>54</v>
      </c>
      <c r="G78" s="143" t="s">
        <v>105</v>
      </c>
      <c r="H78" s="143" t="s">
        <v>106</v>
      </c>
      <c r="I78" s="143" t="s">
        <v>107</v>
      </c>
      <c r="J78" s="143" t="s">
        <v>100</v>
      </c>
      <c r="K78" s="144" t="s">
        <v>108</v>
      </c>
      <c r="L78" s="145"/>
      <c r="M78" s="68" t="s">
        <v>19</v>
      </c>
      <c r="N78" s="69" t="s">
        <v>42</v>
      </c>
      <c r="O78" s="69" t="s">
        <v>109</v>
      </c>
      <c r="P78" s="69" t="s">
        <v>110</v>
      </c>
      <c r="Q78" s="69" t="s">
        <v>111</v>
      </c>
      <c r="R78" s="69" t="s">
        <v>112</v>
      </c>
      <c r="S78" s="69" t="s">
        <v>113</v>
      </c>
      <c r="T78" s="70" t="s">
        <v>114</v>
      </c>
      <c r="U78" s="140"/>
      <c r="V78" s="140"/>
      <c r="W78" s="140"/>
      <c r="X78" s="140"/>
      <c r="Y78" s="140"/>
      <c r="Z78" s="140"/>
      <c r="AA78" s="140"/>
      <c r="AB78" s="140"/>
      <c r="AC78" s="140"/>
      <c r="AD78" s="140"/>
      <c r="AE78" s="140"/>
    </row>
    <row r="79" spans="1:65" s="2" customFormat="1" ht="22.9" customHeight="1">
      <c r="A79" s="34"/>
      <c r="B79" s="35"/>
      <c r="C79" s="75" t="s">
        <v>115</v>
      </c>
      <c r="D79" s="36"/>
      <c r="E79" s="36"/>
      <c r="F79" s="36"/>
      <c r="G79" s="36"/>
      <c r="H79" s="36"/>
      <c r="I79" s="36"/>
      <c r="J79" s="146">
        <f>BK79</f>
        <v>0</v>
      </c>
      <c r="K79" s="36"/>
      <c r="L79" s="39"/>
      <c r="M79" s="71"/>
      <c r="N79" s="147"/>
      <c r="O79" s="72"/>
      <c r="P79" s="148">
        <f>SUM(P80:P130)</f>
        <v>0</v>
      </c>
      <c r="Q79" s="72"/>
      <c r="R79" s="148">
        <f>SUM(R80:R130)</f>
        <v>0</v>
      </c>
      <c r="S79" s="72"/>
      <c r="T79" s="149">
        <f>SUM(T80:T130)</f>
        <v>0</v>
      </c>
      <c r="U79" s="34"/>
      <c r="V79" s="34"/>
      <c r="W79" s="34"/>
      <c r="X79" s="34"/>
      <c r="Y79" s="34"/>
      <c r="Z79" s="34"/>
      <c r="AA79" s="34"/>
      <c r="AB79" s="34"/>
      <c r="AC79" s="34"/>
      <c r="AD79" s="34"/>
      <c r="AE79" s="34"/>
      <c r="AT79" s="17" t="s">
        <v>71</v>
      </c>
      <c r="AU79" s="17" t="s">
        <v>101</v>
      </c>
      <c r="BK79" s="150">
        <f>SUM(BK80:BK130)</f>
        <v>0</v>
      </c>
    </row>
    <row r="80" spans="1:65" s="2" customFormat="1" ht="24.2" customHeight="1">
      <c r="A80" s="34"/>
      <c r="B80" s="35"/>
      <c r="C80" s="201" t="s">
        <v>80</v>
      </c>
      <c r="D80" s="240" t="s">
        <v>312</v>
      </c>
      <c r="E80" s="202" t="s">
        <v>948</v>
      </c>
      <c r="F80" s="203" t="s">
        <v>949</v>
      </c>
      <c r="G80" s="204" t="s">
        <v>175</v>
      </c>
      <c r="H80" s="205">
        <v>2700</v>
      </c>
      <c r="I80" s="206"/>
      <c r="J80" s="207">
        <f>ROUND(I80*H80,2)</f>
        <v>0</v>
      </c>
      <c r="K80" s="203" t="s">
        <v>950</v>
      </c>
      <c r="L80" s="208"/>
      <c r="M80" s="209" t="s">
        <v>19</v>
      </c>
      <c r="N80" s="210" t="s">
        <v>43</v>
      </c>
      <c r="O80" s="64"/>
      <c r="P80" s="160">
        <f>O80*H80</f>
        <v>0</v>
      </c>
      <c r="Q80" s="160">
        <v>0</v>
      </c>
      <c r="R80" s="160">
        <f>Q80*H80</f>
        <v>0</v>
      </c>
      <c r="S80" s="160">
        <v>0</v>
      </c>
      <c r="T80" s="161">
        <f>S80*H80</f>
        <v>0</v>
      </c>
      <c r="U80" s="34"/>
      <c r="V80" s="34"/>
      <c r="W80" s="34"/>
      <c r="X80" s="34"/>
      <c r="Y80" s="34"/>
      <c r="Z80" s="34"/>
      <c r="AA80" s="34"/>
      <c r="AB80" s="34"/>
      <c r="AC80" s="34"/>
      <c r="AD80" s="34"/>
      <c r="AE80" s="34"/>
      <c r="AR80" s="162" t="s">
        <v>721</v>
      </c>
      <c r="AT80" s="162" t="s">
        <v>312</v>
      </c>
      <c r="AU80" s="162" t="s">
        <v>72</v>
      </c>
      <c r="AY80" s="17" t="s">
        <v>122</v>
      </c>
      <c r="BE80" s="163">
        <f>IF(N80="základní",J80,0)</f>
        <v>0</v>
      </c>
      <c r="BF80" s="163">
        <f>IF(N80="snížená",J80,0)</f>
        <v>0</v>
      </c>
      <c r="BG80" s="163">
        <f>IF(N80="zákl. přenesená",J80,0)</f>
        <v>0</v>
      </c>
      <c r="BH80" s="163">
        <f>IF(N80="sníž. přenesená",J80,0)</f>
        <v>0</v>
      </c>
      <c r="BI80" s="163">
        <f>IF(N80="nulová",J80,0)</f>
        <v>0</v>
      </c>
      <c r="BJ80" s="17" t="s">
        <v>80</v>
      </c>
      <c r="BK80" s="163">
        <f>ROUND(I80*H80,2)</f>
        <v>0</v>
      </c>
      <c r="BL80" s="17" t="s">
        <v>282</v>
      </c>
      <c r="BM80" s="162" t="s">
        <v>82</v>
      </c>
    </row>
    <row r="81" spans="1:65" s="2" customFormat="1" ht="11.25">
      <c r="A81" s="34"/>
      <c r="B81" s="35"/>
      <c r="C81" s="36"/>
      <c r="D81" s="164" t="s">
        <v>123</v>
      </c>
      <c r="E81" s="36"/>
      <c r="F81" s="165" t="s">
        <v>949</v>
      </c>
      <c r="G81" s="36"/>
      <c r="H81" s="36"/>
      <c r="I81" s="166"/>
      <c r="J81" s="36"/>
      <c r="K81" s="36"/>
      <c r="L81" s="39"/>
      <c r="M81" s="167"/>
      <c r="N81" s="168"/>
      <c r="O81" s="64"/>
      <c r="P81" s="64"/>
      <c r="Q81" s="64"/>
      <c r="R81" s="64"/>
      <c r="S81" s="64"/>
      <c r="T81" s="65"/>
      <c r="U81" s="34"/>
      <c r="V81" s="34"/>
      <c r="W81" s="34"/>
      <c r="X81" s="34"/>
      <c r="Y81" s="34"/>
      <c r="Z81" s="34"/>
      <c r="AA81" s="34"/>
      <c r="AB81" s="34"/>
      <c r="AC81" s="34"/>
      <c r="AD81" s="34"/>
      <c r="AE81" s="34"/>
      <c r="AT81" s="17" t="s">
        <v>123</v>
      </c>
      <c r="AU81" s="17" t="s">
        <v>72</v>
      </c>
    </row>
    <row r="82" spans="1:65" s="11" customFormat="1" ht="11.25">
      <c r="B82" s="169"/>
      <c r="C82" s="170"/>
      <c r="D82" s="164" t="s">
        <v>132</v>
      </c>
      <c r="E82" s="171" t="s">
        <v>19</v>
      </c>
      <c r="F82" s="172" t="s">
        <v>951</v>
      </c>
      <c r="G82" s="170"/>
      <c r="H82" s="173">
        <v>1300</v>
      </c>
      <c r="I82" s="174"/>
      <c r="J82" s="170"/>
      <c r="K82" s="170"/>
      <c r="L82" s="175"/>
      <c r="M82" s="176"/>
      <c r="N82" s="177"/>
      <c r="O82" s="177"/>
      <c r="P82" s="177"/>
      <c r="Q82" s="177"/>
      <c r="R82" s="177"/>
      <c r="S82" s="177"/>
      <c r="T82" s="178"/>
      <c r="AT82" s="179" t="s">
        <v>132</v>
      </c>
      <c r="AU82" s="179" t="s">
        <v>72</v>
      </c>
      <c r="AV82" s="11" t="s">
        <v>82</v>
      </c>
      <c r="AW82" s="11" t="s">
        <v>33</v>
      </c>
      <c r="AX82" s="11" t="s">
        <v>72</v>
      </c>
      <c r="AY82" s="179" t="s">
        <v>122</v>
      </c>
    </row>
    <row r="83" spans="1:65" s="11" customFormat="1" ht="11.25">
      <c r="B83" s="169"/>
      <c r="C83" s="170"/>
      <c r="D83" s="164" t="s">
        <v>132</v>
      </c>
      <c r="E83" s="171" t="s">
        <v>19</v>
      </c>
      <c r="F83" s="172" t="s">
        <v>952</v>
      </c>
      <c r="G83" s="170"/>
      <c r="H83" s="173">
        <v>1400</v>
      </c>
      <c r="I83" s="174"/>
      <c r="J83" s="170"/>
      <c r="K83" s="170"/>
      <c r="L83" s="175"/>
      <c r="M83" s="176"/>
      <c r="N83" s="177"/>
      <c r="O83" s="177"/>
      <c r="P83" s="177"/>
      <c r="Q83" s="177"/>
      <c r="R83" s="177"/>
      <c r="S83" s="177"/>
      <c r="T83" s="178"/>
      <c r="AT83" s="179" t="s">
        <v>132</v>
      </c>
      <c r="AU83" s="179" t="s">
        <v>72</v>
      </c>
      <c r="AV83" s="11" t="s">
        <v>82</v>
      </c>
      <c r="AW83" s="11" t="s">
        <v>33</v>
      </c>
      <c r="AX83" s="11" t="s">
        <v>72</v>
      </c>
      <c r="AY83" s="179" t="s">
        <v>122</v>
      </c>
    </row>
    <row r="84" spans="1:65" s="13" customFormat="1" ht="11.25">
      <c r="B84" s="190"/>
      <c r="C84" s="191"/>
      <c r="D84" s="164" t="s">
        <v>132</v>
      </c>
      <c r="E84" s="192" t="s">
        <v>19</v>
      </c>
      <c r="F84" s="193" t="s">
        <v>138</v>
      </c>
      <c r="G84" s="191"/>
      <c r="H84" s="194">
        <v>2700</v>
      </c>
      <c r="I84" s="195"/>
      <c r="J84" s="191"/>
      <c r="K84" s="191"/>
      <c r="L84" s="196"/>
      <c r="M84" s="197"/>
      <c r="N84" s="198"/>
      <c r="O84" s="198"/>
      <c r="P84" s="198"/>
      <c r="Q84" s="198"/>
      <c r="R84" s="198"/>
      <c r="S84" s="198"/>
      <c r="T84" s="199"/>
      <c r="AT84" s="200" t="s">
        <v>132</v>
      </c>
      <c r="AU84" s="200" t="s">
        <v>72</v>
      </c>
      <c r="AV84" s="13" t="s">
        <v>121</v>
      </c>
      <c r="AW84" s="13" t="s">
        <v>33</v>
      </c>
      <c r="AX84" s="13" t="s">
        <v>80</v>
      </c>
      <c r="AY84" s="200" t="s">
        <v>122</v>
      </c>
    </row>
    <row r="85" spans="1:65" s="2" customFormat="1" ht="24.2" customHeight="1">
      <c r="A85" s="34"/>
      <c r="B85" s="35"/>
      <c r="C85" s="201" t="s">
        <v>82</v>
      </c>
      <c r="D85" s="240" t="s">
        <v>312</v>
      </c>
      <c r="E85" s="202" t="s">
        <v>948</v>
      </c>
      <c r="F85" s="203" t="s">
        <v>949</v>
      </c>
      <c r="G85" s="204" t="s">
        <v>175</v>
      </c>
      <c r="H85" s="205">
        <v>40</v>
      </c>
      <c r="I85" s="206"/>
      <c r="J85" s="207">
        <f>ROUND(I85*H85,2)</f>
        <v>0</v>
      </c>
      <c r="K85" s="203" t="s">
        <v>950</v>
      </c>
      <c r="L85" s="208"/>
      <c r="M85" s="209" t="s">
        <v>19</v>
      </c>
      <c r="N85" s="210" t="s">
        <v>43</v>
      </c>
      <c r="O85" s="64"/>
      <c r="P85" s="160">
        <f>O85*H85</f>
        <v>0</v>
      </c>
      <c r="Q85" s="160">
        <v>0</v>
      </c>
      <c r="R85" s="160">
        <f>Q85*H85</f>
        <v>0</v>
      </c>
      <c r="S85" s="160">
        <v>0</v>
      </c>
      <c r="T85" s="161">
        <f>S85*H85</f>
        <v>0</v>
      </c>
      <c r="U85" s="34"/>
      <c r="V85" s="34"/>
      <c r="W85" s="34"/>
      <c r="X85" s="34"/>
      <c r="Y85" s="34"/>
      <c r="Z85" s="34"/>
      <c r="AA85" s="34"/>
      <c r="AB85" s="34"/>
      <c r="AC85" s="34"/>
      <c r="AD85" s="34"/>
      <c r="AE85" s="34"/>
      <c r="AR85" s="162" t="s">
        <v>721</v>
      </c>
      <c r="AT85" s="162" t="s">
        <v>312</v>
      </c>
      <c r="AU85" s="162" t="s">
        <v>72</v>
      </c>
      <c r="AY85" s="17" t="s">
        <v>122</v>
      </c>
      <c r="BE85" s="163">
        <f>IF(N85="základní",J85,0)</f>
        <v>0</v>
      </c>
      <c r="BF85" s="163">
        <f>IF(N85="snížená",J85,0)</f>
        <v>0</v>
      </c>
      <c r="BG85" s="163">
        <f>IF(N85="zákl. přenesená",J85,0)</f>
        <v>0</v>
      </c>
      <c r="BH85" s="163">
        <f>IF(N85="sníž. přenesená",J85,0)</f>
        <v>0</v>
      </c>
      <c r="BI85" s="163">
        <f>IF(N85="nulová",J85,0)</f>
        <v>0</v>
      </c>
      <c r="BJ85" s="17" t="s">
        <v>80</v>
      </c>
      <c r="BK85" s="163">
        <f>ROUND(I85*H85,2)</f>
        <v>0</v>
      </c>
      <c r="BL85" s="17" t="s">
        <v>282</v>
      </c>
      <c r="BM85" s="162" t="s">
        <v>121</v>
      </c>
    </row>
    <row r="86" spans="1:65" s="2" customFormat="1" ht="11.25">
      <c r="A86" s="34"/>
      <c r="B86" s="35"/>
      <c r="C86" s="36"/>
      <c r="D86" s="164" t="s">
        <v>123</v>
      </c>
      <c r="E86" s="36"/>
      <c r="F86" s="165" t="s">
        <v>949</v>
      </c>
      <c r="G86" s="36"/>
      <c r="H86" s="36"/>
      <c r="I86" s="166"/>
      <c r="J86" s="36"/>
      <c r="K86" s="36"/>
      <c r="L86" s="39"/>
      <c r="M86" s="167"/>
      <c r="N86" s="168"/>
      <c r="O86" s="64"/>
      <c r="P86" s="64"/>
      <c r="Q86" s="64"/>
      <c r="R86" s="64"/>
      <c r="S86" s="64"/>
      <c r="T86" s="65"/>
      <c r="U86" s="34"/>
      <c r="V86" s="34"/>
      <c r="W86" s="34"/>
      <c r="X86" s="34"/>
      <c r="Y86" s="34"/>
      <c r="Z86" s="34"/>
      <c r="AA86" s="34"/>
      <c r="AB86" s="34"/>
      <c r="AC86" s="34"/>
      <c r="AD86" s="34"/>
      <c r="AE86" s="34"/>
      <c r="AT86" s="17" t="s">
        <v>123</v>
      </c>
      <c r="AU86" s="17" t="s">
        <v>72</v>
      </c>
    </row>
    <row r="87" spans="1:65" s="11" customFormat="1" ht="11.25">
      <c r="B87" s="169"/>
      <c r="C87" s="170"/>
      <c r="D87" s="164" t="s">
        <v>132</v>
      </c>
      <c r="E87" s="171" t="s">
        <v>19</v>
      </c>
      <c r="F87" s="172" t="s">
        <v>953</v>
      </c>
      <c r="G87" s="170"/>
      <c r="H87" s="173">
        <v>40</v>
      </c>
      <c r="I87" s="174"/>
      <c r="J87" s="170"/>
      <c r="K87" s="170"/>
      <c r="L87" s="175"/>
      <c r="M87" s="176"/>
      <c r="N87" s="177"/>
      <c r="O87" s="177"/>
      <c r="P87" s="177"/>
      <c r="Q87" s="177"/>
      <c r="R87" s="177"/>
      <c r="S87" s="177"/>
      <c r="T87" s="178"/>
      <c r="AT87" s="179" t="s">
        <v>132</v>
      </c>
      <c r="AU87" s="179" t="s">
        <v>72</v>
      </c>
      <c r="AV87" s="11" t="s">
        <v>82</v>
      </c>
      <c r="AW87" s="11" t="s">
        <v>33</v>
      </c>
      <c r="AX87" s="11" t="s">
        <v>72</v>
      </c>
      <c r="AY87" s="179" t="s">
        <v>122</v>
      </c>
    </row>
    <row r="88" spans="1:65" s="13" customFormat="1" ht="11.25">
      <c r="B88" s="190"/>
      <c r="C88" s="191"/>
      <c r="D88" s="164" t="s">
        <v>132</v>
      </c>
      <c r="E88" s="192" t="s">
        <v>19</v>
      </c>
      <c r="F88" s="193" t="s">
        <v>138</v>
      </c>
      <c r="G88" s="191"/>
      <c r="H88" s="194">
        <v>40</v>
      </c>
      <c r="I88" s="195"/>
      <c r="J88" s="191"/>
      <c r="K88" s="191"/>
      <c r="L88" s="196"/>
      <c r="M88" s="197"/>
      <c r="N88" s="198"/>
      <c r="O88" s="198"/>
      <c r="P88" s="198"/>
      <c r="Q88" s="198"/>
      <c r="R88" s="198"/>
      <c r="S88" s="198"/>
      <c r="T88" s="199"/>
      <c r="AT88" s="200" t="s">
        <v>132</v>
      </c>
      <c r="AU88" s="200" t="s">
        <v>72</v>
      </c>
      <c r="AV88" s="13" t="s">
        <v>121</v>
      </c>
      <c r="AW88" s="13" t="s">
        <v>33</v>
      </c>
      <c r="AX88" s="13" t="s">
        <v>80</v>
      </c>
      <c r="AY88" s="200" t="s">
        <v>122</v>
      </c>
    </row>
    <row r="89" spans="1:65" s="2" customFormat="1" ht="33" customHeight="1">
      <c r="A89" s="34"/>
      <c r="B89" s="35"/>
      <c r="C89" s="201" t="s">
        <v>127</v>
      </c>
      <c r="D89" s="240" t="s">
        <v>312</v>
      </c>
      <c r="E89" s="202" t="s">
        <v>954</v>
      </c>
      <c r="F89" s="203" t="s">
        <v>955</v>
      </c>
      <c r="G89" s="204" t="s">
        <v>119</v>
      </c>
      <c r="H89" s="205">
        <v>13000</v>
      </c>
      <c r="I89" s="206"/>
      <c r="J89" s="207">
        <f>ROUND(I89*H89,2)</f>
        <v>0</v>
      </c>
      <c r="K89" s="203" t="s">
        <v>956</v>
      </c>
      <c r="L89" s="208"/>
      <c r="M89" s="209" t="s">
        <v>19</v>
      </c>
      <c r="N89" s="210" t="s">
        <v>43</v>
      </c>
      <c r="O89" s="64"/>
      <c r="P89" s="160">
        <f>O89*H89</f>
        <v>0</v>
      </c>
      <c r="Q89" s="160">
        <v>0</v>
      </c>
      <c r="R89" s="160">
        <f>Q89*H89</f>
        <v>0</v>
      </c>
      <c r="S89" s="160">
        <v>0</v>
      </c>
      <c r="T89" s="161">
        <f>S89*H89</f>
        <v>0</v>
      </c>
      <c r="U89" s="34"/>
      <c r="V89" s="34"/>
      <c r="W89" s="34"/>
      <c r="X89" s="34"/>
      <c r="Y89" s="34"/>
      <c r="Z89" s="34"/>
      <c r="AA89" s="34"/>
      <c r="AB89" s="34"/>
      <c r="AC89" s="34"/>
      <c r="AD89" s="34"/>
      <c r="AE89" s="34"/>
      <c r="AR89" s="162" t="s">
        <v>721</v>
      </c>
      <c r="AT89" s="162" t="s">
        <v>312</v>
      </c>
      <c r="AU89" s="162" t="s">
        <v>72</v>
      </c>
      <c r="AY89" s="17" t="s">
        <v>122</v>
      </c>
      <c r="BE89" s="163">
        <f>IF(N89="základní",J89,0)</f>
        <v>0</v>
      </c>
      <c r="BF89" s="163">
        <f>IF(N89="snížená",J89,0)</f>
        <v>0</v>
      </c>
      <c r="BG89" s="163">
        <f>IF(N89="zákl. přenesená",J89,0)</f>
        <v>0</v>
      </c>
      <c r="BH89" s="163">
        <f>IF(N89="sníž. přenesená",J89,0)</f>
        <v>0</v>
      </c>
      <c r="BI89" s="163">
        <f>IF(N89="nulová",J89,0)</f>
        <v>0</v>
      </c>
      <c r="BJ89" s="17" t="s">
        <v>80</v>
      </c>
      <c r="BK89" s="163">
        <f>ROUND(I89*H89,2)</f>
        <v>0</v>
      </c>
      <c r="BL89" s="17" t="s">
        <v>282</v>
      </c>
      <c r="BM89" s="162" t="s">
        <v>131</v>
      </c>
    </row>
    <row r="90" spans="1:65" s="2" customFormat="1" ht="19.5">
      <c r="A90" s="34"/>
      <c r="B90" s="35"/>
      <c r="C90" s="36"/>
      <c r="D90" s="164" t="s">
        <v>123</v>
      </c>
      <c r="E90" s="36"/>
      <c r="F90" s="165" t="s">
        <v>955</v>
      </c>
      <c r="G90" s="36"/>
      <c r="H90" s="36"/>
      <c r="I90" s="166"/>
      <c r="J90" s="36"/>
      <c r="K90" s="36"/>
      <c r="L90" s="39"/>
      <c r="M90" s="167"/>
      <c r="N90" s="168"/>
      <c r="O90" s="64"/>
      <c r="P90" s="64"/>
      <c r="Q90" s="64"/>
      <c r="R90" s="64"/>
      <c r="S90" s="64"/>
      <c r="T90" s="65"/>
      <c r="U90" s="34"/>
      <c r="V90" s="34"/>
      <c r="W90" s="34"/>
      <c r="X90" s="34"/>
      <c r="Y90" s="34"/>
      <c r="Z90" s="34"/>
      <c r="AA90" s="34"/>
      <c r="AB90" s="34"/>
      <c r="AC90" s="34"/>
      <c r="AD90" s="34"/>
      <c r="AE90" s="34"/>
      <c r="AT90" s="17" t="s">
        <v>123</v>
      </c>
      <c r="AU90" s="17" t="s">
        <v>72</v>
      </c>
    </row>
    <row r="91" spans="1:65" s="11" customFormat="1" ht="11.25">
      <c r="B91" s="169"/>
      <c r="C91" s="170"/>
      <c r="D91" s="164" t="s">
        <v>132</v>
      </c>
      <c r="E91" s="171" t="s">
        <v>19</v>
      </c>
      <c r="F91" s="172" t="s">
        <v>957</v>
      </c>
      <c r="G91" s="170"/>
      <c r="H91" s="173">
        <v>13000</v>
      </c>
      <c r="I91" s="174"/>
      <c r="J91" s="170"/>
      <c r="K91" s="170"/>
      <c r="L91" s="175"/>
      <c r="M91" s="176"/>
      <c r="N91" s="177"/>
      <c r="O91" s="177"/>
      <c r="P91" s="177"/>
      <c r="Q91" s="177"/>
      <c r="R91" s="177"/>
      <c r="S91" s="177"/>
      <c r="T91" s="178"/>
      <c r="AT91" s="179" t="s">
        <v>132</v>
      </c>
      <c r="AU91" s="179" t="s">
        <v>72</v>
      </c>
      <c r="AV91" s="11" t="s">
        <v>82</v>
      </c>
      <c r="AW91" s="11" t="s">
        <v>33</v>
      </c>
      <c r="AX91" s="11" t="s">
        <v>72</v>
      </c>
      <c r="AY91" s="179" t="s">
        <v>122</v>
      </c>
    </row>
    <row r="92" spans="1:65" s="13" customFormat="1" ht="11.25">
      <c r="B92" s="190"/>
      <c r="C92" s="191"/>
      <c r="D92" s="164" t="s">
        <v>132</v>
      </c>
      <c r="E92" s="192" t="s">
        <v>19</v>
      </c>
      <c r="F92" s="193" t="s">
        <v>138</v>
      </c>
      <c r="G92" s="191"/>
      <c r="H92" s="194">
        <v>13000</v>
      </c>
      <c r="I92" s="195"/>
      <c r="J92" s="191"/>
      <c r="K92" s="191"/>
      <c r="L92" s="196"/>
      <c r="M92" s="197"/>
      <c r="N92" s="198"/>
      <c r="O92" s="198"/>
      <c r="P92" s="198"/>
      <c r="Q92" s="198"/>
      <c r="R92" s="198"/>
      <c r="S92" s="198"/>
      <c r="T92" s="199"/>
      <c r="AT92" s="200" t="s">
        <v>132</v>
      </c>
      <c r="AU92" s="200" t="s">
        <v>72</v>
      </c>
      <c r="AV92" s="13" t="s">
        <v>121</v>
      </c>
      <c r="AW92" s="13" t="s">
        <v>33</v>
      </c>
      <c r="AX92" s="13" t="s">
        <v>80</v>
      </c>
      <c r="AY92" s="200" t="s">
        <v>122</v>
      </c>
    </row>
    <row r="93" spans="1:65" s="2" customFormat="1" ht="33" customHeight="1">
      <c r="A93" s="34"/>
      <c r="B93" s="35"/>
      <c r="C93" s="201" t="s">
        <v>121</v>
      </c>
      <c r="D93" s="240" t="s">
        <v>312</v>
      </c>
      <c r="E93" s="202" t="s">
        <v>954</v>
      </c>
      <c r="F93" s="203" t="s">
        <v>955</v>
      </c>
      <c r="G93" s="204" t="s">
        <v>119</v>
      </c>
      <c r="H93" s="205">
        <v>17</v>
      </c>
      <c r="I93" s="206"/>
      <c r="J93" s="207">
        <f>ROUND(I93*H93,2)</f>
        <v>0</v>
      </c>
      <c r="K93" s="203" t="s">
        <v>956</v>
      </c>
      <c r="L93" s="208"/>
      <c r="M93" s="209" t="s">
        <v>19</v>
      </c>
      <c r="N93" s="210" t="s">
        <v>43</v>
      </c>
      <c r="O93" s="64"/>
      <c r="P93" s="160">
        <f>O93*H93</f>
        <v>0</v>
      </c>
      <c r="Q93" s="160">
        <v>0</v>
      </c>
      <c r="R93" s="160">
        <f>Q93*H93</f>
        <v>0</v>
      </c>
      <c r="S93" s="160">
        <v>0</v>
      </c>
      <c r="T93" s="161">
        <f>S93*H93</f>
        <v>0</v>
      </c>
      <c r="U93" s="34"/>
      <c r="V93" s="34"/>
      <c r="W93" s="34"/>
      <c r="X93" s="34"/>
      <c r="Y93" s="34"/>
      <c r="Z93" s="34"/>
      <c r="AA93" s="34"/>
      <c r="AB93" s="34"/>
      <c r="AC93" s="34"/>
      <c r="AD93" s="34"/>
      <c r="AE93" s="34"/>
      <c r="AR93" s="162" t="s">
        <v>721</v>
      </c>
      <c r="AT93" s="162" t="s">
        <v>312</v>
      </c>
      <c r="AU93" s="162" t="s">
        <v>72</v>
      </c>
      <c r="AY93" s="17" t="s">
        <v>122</v>
      </c>
      <c r="BE93" s="163">
        <f>IF(N93="základní",J93,0)</f>
        <v>0</v>
      </c>
      <c r="BF93" s="163">
        <f>IF(N93="snížená",J93,0)</f>
        <v>0</v>
      </c>
      <c r="BG93" s="163">
        <f>IF(N93="zákl. přenesená",J93,0)</f>
        <v>0</v>
      </c>
      <c r="BH93" s="163">
        <f>IF(N93="sníž. přenesená",J93,0)</f>
        <v>0</v>
      </c>
      <c r="BI93" s="163">
        <f>IF(N93="nulová",J93,0)</f>
        <v>0</v>
      </c>
      <c r="BJ93" s="17" t="s">
        <v>80</v>
      </c>
      <c r="BK93" s="163">
        <f>ROUND(I93*H93,2)</f>
        <v>0</v>
      </c>
      <c r="BL93" s="17" t="s">
        <v>282</v>
      </c>
      <c r="BM93" s="162" t="s">
        <v>142</v>
      </c>
    </row>
    <row r="94" spans="1:65" s="2" customFormat="1" ht="19.5">
      <c r="A94" s="34"/>
      <c r="B94" s="35"/>
      <c r="C94" s="36"/>
      <c r="D94" s="164" t="s">
        <v>123</v>
      </c>
      <c r="E94" s="36"/>
      <c r="F94" s="165" t="s">
        <v>955</v>
      </c>
      <c r="G94" s="36"/>
      <c r="H94" s="36"/>
      <c r="I94" s="166"/>
      <c r="J94" s="36"/>
      <c r="K94" s="36"/>
      <c r="L94" s="39"/>
      <c r="M94" s="167"/>
      <c r="N94" s="168"/>
      <c r="O94" s="64"/>
      <c r="P94" s="64"/>
      <c r="Q94" s="64"/>
      <c r="R94" s="64"/>
      <c r="S94" s="64"/>
      <c r="T94" s="65"/>
      <c r="U94" s="34"/>
      <c r="V94" s="34"/>
      <c r="W94" s="34"/>
      <c r="X94" s="34"/>
      <c r="Y94" s="34"/>
      <c r="Z94" s="34"/>
      <c r="AA94" s="34"/>
      <c r="AB94" s="34"/>
      <c r="AC94" s="34"/>
      <c r="AD94" s="34"/>
      <c r="AE94" s="34"/>
      <c r="AT94" s="17" t="s">
        <v>123</v>
      </c>
      <c r="AU94" s="17" t="s">
        <v>72</v>
      </c>
    </row>
    <row r="95" spans="1:65" s="11" customFormat="1" ht="11.25">
      <c r="B95" s="169"/>
      <c r="C95" s="170"/>
      <c r="D95" s="164" t="s">
        <v>132</v>
      </c>
      <c r="E95" s="171" t="s">
        <v>19</v>
      </c>
      <c r="F95" s="172" t="s">
        <v>958</v>
      </c>
      <c r="G95" s="170"/>
      <c r="H95" s="173">
        <v>17</v>
      </c>
      <c r="I95" s="174"/>
      <c r="J95" s="170"/>
      <c r="K95" s="170"/>
      <c r="L95" s="175"/>
      <c r="M95" s="176"/>
      <c r="N95" s="177"/>
      <c r="O95" s="177"/>
      <c r="P95" s="177"/>
      <c r="Q95" s="177"/>
      <c r="R95" s="177"/>
      <c r="S95" s="177"/>
      <c r="T95" s="178"/>
      <c r="AT95" s="179" t="s">
        <v>132</v>
      </c>
      <c r="AU95" s="179" t="s">
        <v>72</v>
      </c>
      <c r="AV95" s="11" t="s">
        <v>82</v>
      </c>
      <c r="AW95" s="11" t="s">
        <v>33</v>
      </c>
      <c r="AX95" s="11" t="s">
        <v>72</v>
      </c>
      <c r="AY95" s="179" t="s">
        <v>122</v>
      </c>
    </row>
    <row r="96" spans="1:65" s="13" customFormat="1" ht="11.25">
      <c r="B96" s="190"/>
      <c r="C96" s="191"/>
      <c r="D96" s="164" t="s">
        <v>132</v>
      </c>
      <c r="E96" s="192" t="s">
        <v>19</v>
      </c>
      <c r="F96" s="193" t="s">
        <v>138</v>
      </c>
      <c r="G96" s="191"/>
      <c r="H96" s="194">
        <v>17</v>
      </c>
      <c r="I96" s="195"/>
      <c r="J96" s="191"/>
      <c r="K96" s="191"/>
      <c r="L96" s="196"/>
      <c r="M96" s="197"/>
      <c r="N96" s="198"/>
      <c r="O96" s="198"/>
      <c r="P96" s="198"/>
      <c r="Q96" s="198"/>
      <c r="R96" s="198"/>
      <c r="S96" s="198"/>
      <c r="T96" s="199"/>
      <c r="AT96" s="200" t="s">
        <v>132</v>
      </c>
      <c r="AU96" s="200" t="s">
        <v>72</v>
      </c>
      <c r="AV96" s="13" t="s">
        <v>121</v>
      </c>
      <c r="AW96" s="13" t="s">
        <v>33</v>
      </c>
      <c r="AX96" s="13" t="s">
        <v>80</v>
      </c>
      <c r="AY96" s="200" t="s">
        <v>122</v>
      </c>
    </row>
    <row r="97" spans="1:65" s="2" customFormat="1" ht="24.2" customHeight="1">
      <c r="A97" s="34"/>
      <c r="B97" s="35"/>
      <c r="C97" s="201" t="s">
        <v>146</v>
      </c>
      <c r="D97" s="240" t="s">
        <v>312</v>
      </c>
      <c r="E97" s="202" t="s">
        <v>959</v>
      </c>
      <c r="F97" s="203" t="s">
        <v>960</v>
      </c>
      <c r="G97" s="204" t="s">
        <v>119</v>
      </c>
      <c r="H97" s="205">
        <v>8082</v>
      </c>
      <c r="I97" s="206"/>
      <c r="J97" s="207">
        <f>ROUND(I97*H97,2)</f>
        <v>0</v>
      </c>
      <c r="K97" s="203" t="s">
        <v>120</v>
      </c>
      <c r="L97" s="208"/>
      <c r="M97" s="209" t="s">
        <v>19</v>
      </c>
      <c r="N97" s="210" t="s">
        <v>43</v>
      </c>
      <c r="O97" s="64"/>
      <c r="P97" s="160">
        <f>O97*H97</f>
        <v>0</v>
      </c>
      <c r="Q97" s="160">
        <v>0</v>
      </c>
      <c r="R97" s="160">
        <f>Q97*H97</f>
        <v>0</v>
      </c>
      <c r="S97" s="160">
        <v>0</v>
      </c>
      <c r="T97" s="161">
        <f>S97*H97</f>
        <v>0</v>
      </c>
      <c r="U97" s="34"/>
      <c r="V97" s="34"/>
      <c r="W97" s="34"/>
      <c r="X97" s="34"/>
      <c r="Y97" s="34"/>
      <c r="Z97" s="34"/>
      <c r="AA97" s="34"/>
      <c r="AB97" s="34"/>
      <c r="AC97" s="34"/>
      <c r="AD97" s="34"/>
      <c r="AE97" s="34"/>
      <c r="AR97" s="162" t="s">
        <v>721</v>
      </c>
      <c r="AT97" s="162" t="s">
        <v>312</v>
      </c>
      <c r="AU97" s="162" t="s">
        <v>72</v>
      </c>
      <c r="AY97" s="17" t="s">
        <v>122</v>
      </c>
      <c r="BE97" s="163">
        <f>IF(N97="základní",J97,0)</f>
        <v>0</v>
      </c>
      <c r="BF97" s="163">
        <f>IF(N97="snížená",J97,0)</f>
        <v>0</v>
      </c>
      <c r="BG97" s="163">
        <f>IF(N97="zákl. přenesená",J97,0)</f>
        <v>0</v>
      </c>
      <c r="BH97" s="163">
        <f>IF(N97="sníž. přenesená",J97,0)</f>
        <v>0</v>
      </c>
      <c r="BI97" s="163">
        <f>IF(N97="nulová",J97,0)</f>
        <v>0</v>
      </c>
      <c r="BJ97" s="17" t="s">
        <v>80</v>
      </c>
      <c r="BK97" s="163">
        <f>ROUND(I97*H97,2)</f>
        <v>0</v>
      </c>
      <c r="BL97" s="17" t="s">
        <v>282</v>
      </c>
      <c r="BM97" s="162" t="s">
        <v>149</v>
      </c>
    </row>
    <row r="98" spans="1:65" s="2" customFormat="1" ht="19.5">
      <c r="A98" s="34"/>
      <c r="B98" s="35"/>
      <c r="C98" s="36"/>
      <c r="D98" s="164" t="s">
        <v>123</v>
      </c>
      <c r="E98" s="36"/>
      <c r="F98" s="165" t="s">
        <v>960</v>
      </c>
      <c r="G98" s="36"/>
      <c r="H98" s="36"/>
      <c r="I98" s="166"/>
      <c r="J98" s="36"/>
      <c r="K98" s="36"/>
      <c r="L98" s="39"/>
      <c r="M98" s="167"/>
      <c r="N98" s="168"/>
      <c r="O98" s="64"/>
      <c r="P98" s="64"/>
      <c r="Q98" s="64"/>
      <c r="R98" s="64"/>
      <c r="S98" s="64"/>
      <c r="T98" s="65"/>
      <c r="U98" s="34"/>
      <c r="V98" s="34"/>
      <c r="W98" s="34"/>
      <c r="X98" s="34"/>
      <c r="Y98" s="34"/>
      <c r="Z98" s="34"/>
      <c r="AA98" s="34"/>
      <c r="AB98" s="34"/>
      <c r="AC98" s="34"/>
      <c r="AD98" s="34"/>
      <c r="AE98" s="34"/>
      <c r="AT98" s="17" t="s">
        <v>123</v>
      </c>
      <c r="AU98" s="17" t="s">
        <v>72</v>
      </c>
    </row>
    <row r="99" spans="1:65" s="11" customFormat="1" ht="11.25">
      <c r="B99" s="169"/>
      <c r="C99" s="170"/>
      <c r="D99" s="164" t="s">
        <v>132</v>
      </c>
      <c r="E99" s="171" t="s">
        <v>19</v>
      </c>
      <c r="F99" s="172" t="s">
        <v>961</v>
      </c>
      <c r="G99" s="170"/>
      <c r="H99" s="173">
        <v>8082</v>
      </c>
      <c r="I99" s="174"/>
      <c r="J99" s="170"/>
      <c r="K99" s="170"/>
      <c r="L99" s="175"/>
      <c r="M99" s="176"/>
      <c r="N99" s="177"/>
      <c r="O99" s="177"/>
      <c r="P99" s="177"/>
      <c r="Q99" s="177"/>
      <c r="R99" s="177"/>
      <c r="S99" s="177"/>
      <c r="T99" s="178"/>
      <c r="AT99" s="179" t="s">
        <v>132</v>
      </c>
      <c r="AU99" s="179" t="s">
        <v>72</v>
      </c>
      <c r="AV99" s="11" t="s">
        <v>82</v>
      </c>
      <c r="AW99" s="11" t="s">
        <v>33</v>
      </c>
      <c r="AX99" s="11" t="s">
        <v>72</v>
      </c>
      <c r="AY99" s="179" t="s">
        <v>122</v>
      </c>
    </row>
    <row r="100" spans="1:65" s="13" customFormat="1" ht="11.25">
      <c r="B100" s="190"/>
      <c r="C100" s="191"/>
      <c r="D100" s="164" t="s">
        <v>132</v>
      </c>
      <c r="E100" s="192" t="s">
        <v>19</v>
      </c>
      <c r="F100" s="193" t="s">
        <v>138</v>
      </c>
      <c r="G100" s="191"/>
      <c r="H100" s="194">
        <v>8082</v>
      </c>
      <c r="I100" s="195"/>
      <c r="J100" s="191"/>
      <c r="K100" s="191"/>
      <c r="L100" s="196"/>
      <c r="M100" s="197"/>
      <c r="N100" s="198"/>
      <c r="O100" s="198"/>
      <c r="P100" s="198"/>
      <c r="Q100" s="198"/>
      <c r="R100" s="198"/>
      <c r="S100" s="198"/>
      <c r="T100" s="199"/>
      <c r="AT100" s="200" t="s">
        <v>132</v>
      </c>
      <c r="AU100" s="200" t="s">
        <v>72</v>
      </c>
      <c r="AV100" s="13" t="s">
        <v>121</v>
      </c>
      <c r="AW100" s="13" t="s">
        <v>33</v>
      </c>
      <c r="AX100" s="13" t="s">
        <v>80</v>
      </c>
      <c r="AY100" s="200" t="s">
        <v>122</v>
      </c>
    </row>
    <row r="101" spans="1:65" s="2" customFormat="1" ht="24.2" customHeight="1">
      <c r="A101" s="34"/>
      <c r="B101" s="35"/>
      <c r="C101" s="201" t="s">
        <v>131</v>
      </c>
      <c r="D101" s="240" t="s">
        <v>312</v>
      </c>
      <c r="E101" s="202" t="s">
        <v>962</v>
      </c>
      <c r="F101" s="203" t="s">
        <v>963</v>
      </c>
      <c r="G101" s="204" t="s">
        <v>119</v>
      </c>
      <c r="H101" s="205">
        <v>17840</v>
      </c>
      <c r="I101" s="206"/>
      <c r="J101" s="207">
        <f>ROUND(I101*H101,2)</f>
        <v>0</v>
      </c>
      <c r="K101" s="203" t="s">
        <v>950</v>
      </c>
      <c r="L101" s="208"/>
      <c r="M101" s="209" t="s">
        <v>19</v>
      </c>
      <c r="N101" s="210" t="s">
        <v>43</v>
      </c>
      <c r="O101" s="64"/>
      <c r="P101" s="160">
        <f>O101*H101</f>
        <v>0</v>
      </c>
      <c r="Q101" s="160">
        <v>0</v>
      </c>
      <c r="R101" s="160">
        <f>Q101*H101</f>
        <v>0</v>
      </c>
      <c r="S101" s="160">
        <v>0</v>
      </c>
      <c r="T101" s="161">
        <f>S101*H101</f>
        <v>0</v>
      </c>
      <c r="U101" s="34"/>
      <c r="V101" s="34"/>
      <c r="W101" s="34"/>
      <c r="X101" s="34"/>
      <c r="Y101" s="34"/>
      <c r="Z101" s="34"/>
      <c r="AA101" s="34"/>
      <c r="AB101" s="34"/>
      <c r="AC101" s="34"/>
      <c r="AD101" s="34"/>
      <c r="AE101" s="34"/>
      <c r="AR101" s="162" t="s">
        <v>721</v>
      </c>
      <c r="AT101" s="162" t="s">
        <v>312</v>
      </c>
      <c r="AU101" s="162" t="s">
        <v>72</v>
      </c>
      <c r="AY101" s="17" t="s">
        <v>122</v>
      </c>
      <c r="BE101" s="163">
        <f>IF(N101="základní",J101,0)</f>
        <v>0</v>
      </c>
      <c r="BF101" s="163">
        <f>IF(N101="snížená",J101,0)</f>
        <v>0</v>
      </c>
      <c r="BG101" s="163">
        <f>IF(N101="zákl. přenesená",J101,0)</f>
        <v>0</v>
      </c>
      <c r="BH101" s="163">
        <f>IF(N101="sníž. přenesená",J101,0)</f>
        <v>0</v>
      </c>
      <c r="BI101" s="163">
        <f>IF(N101="nulová",J101,0)</f>
        <v>0</v>
      </c>
      <c r="BJ101" s="17" t="s">
        <v>80</v>
      </c>
      <c r="BK101" s="163">
        <f>ROUND(I101*H101,2)</f>
        <v>0</v>
      </c>
      <c r="BL101" s="17" t="s">
        <v>282</v>
      </c>
      <c r="BM101" s="162" t="s">
        <v>153</v>
      </c>
    </row>
    <row r="102" spans="1:65" s="2" customFormat="1" ht="19.5">
      <c r="A102" s="34"/>
      <c r="B102" s="35"/>
      <c r="C102" s="36"/>
      <c r="D102" s="164" t="s">
        <v>123</v>
      </c>
      <c r="E102" s="36"/>
      <c r="F102" s="165" t="s">
        <v>963</v>
      </c>
      <c r="G102" s="36"/>
      <c r="H102" s="36"/>
      <c r="I102" s="166"/>
      <c r="J102" s="36"/>
      <c r="K102" s="36"/>
      <c r="L102" s="39"/>
      <c r="M102" s="167"/>
      <c r="N102" s="168"/>
      <c r="O102" s="64"/>
      <c r="P102" s="64"/>
      <c r="Q102" s="64"/>
      <c r="R102" s="64"/>
      <c r="S102" s="64"/>
      <c r="T102" s="65"/>
      <c r="U102" s="34"/>
      <c r="V102" s="34"/>
      <c r="W102" s="34"/>
      <c r="X102" s="34"/>
      <c r="Y102" s="34"/>
      <c r="Z102" s="34"/>
      <c r="AA102" s="34"/>
      <c r="AB102" s="34"/>
      <c r="AC102" s="34"/>
      <c r="AD102" s="34"/>
      <c r="AE102" s="34"/>
      <c r="AT102" s="17" t="s">
        <v>123</v>
      </c>
      <c r="AU102" s="17" t="s">
        <v>72</v>
      </c>
    </row>
    <row r="103" spans="1:65" s="11" customFormat="1" ht="11.25">
      <c r="B103" s="169"/>
      <c r="C103" s="170"/>
      <c r="D103" s="164" t="s">
        <v>132</v>
      </c>
      <c r="E103" s="171" t="s">
        <v>19</v>
      </c>
      <c r="F103" s="172" t="s">
        <v>964</v>
      </c>
      <c r="G103" s="170"/>
      <c r="H103" s="173">
        <v>150</v>
      </c>
      <c r="I103" s="174"/>
      <c r="J103" s="170"/>
      <c r="K103" s="170"/>
      <c r="L103" s="175"/>
      <c r="M103" s="176"/>
      <c r="N103" s="177"/>
      <c r="O103" s="177"/>
      <c r="P103" s="177"/>
      <c r="Q103" s="177"/>
      <c r="R103" s="177"/>
      <c r="S103" s="177"/>
      <c r="T103" s="178"/>
      <c r="AT103" s="179" t="s">
        <v>132</v>
      </c>
      <c r="AU103" s="179" t="s">
        <v>72</v>
      </c>
      <c r="AV103" s="11" t="s">
        <v>82</v>
      </c>
      <c r="AW103" s="11" t="s">
        <v>33</v>
      </c>
      <c r="AX103" s="11" t="s">
        <v>72</v>
      </c>
      <c r="AY103" s="179" t="s">
        <v>122</v>
      </c>
    </row>
    <row r="104" spans="1:65" s="11" customFormat="1" ht="11.25">
      <c r="B104" s="169"/>
      <c r="C104" s="170"/>
      <c r="D104" s="164" t="s">
        <v>132</v>
      </c>
      <c r="E104" s="171" t="s">
        <v>19</v>
      </c>
      <c r="F104" s="172" t="s">
        <v>965</v>
      </c>
      <c r="G104" s="170"/>
      <c r="H104" s="173">
        <v>1000</v>
      </c>
      <c r="I104" s="174"/>
      <c r="J104" s="170"/>
      <c r="K104" s="170"/>
      <c r="L104" s="175"/>
      <c r="M104" s="176"/>
      <c r="N104" s="177"/>
      <c r="O104" s="177"/>
      <c r="P104" s="177"/>
      <c r="Q104" s="177"/>
      <c r="R104" s="177"/>
      <c r="S104" s="177"/>
      <c r="T104" s="178"/>
      <c r="AT104" s="179" t="s">
        <v>132</v>
      </c>
      <c r="AU104" s="179" t="s">
        <v>72</v>
      </c>
      <c r="AV104" s="11" t="s">
        <v>82</v>
      </c>
      <c r="AW104" s="11" t="s">
        <v>33</v>
      </c>
      <c r="AX104" s="11" t="s">
        <v>72</v>
      </c>
      <c r="AY104" s="179" t="s">
        <v>122</v>
      </c>
    </row>
    <row r="105" spans="1:65" s="11" customFormat="1" ht="11.25">
      <c r="B105" s="169"/>
      <c r="C105" s="170"/>
      <c r="D105" s="164" t="s">
        <v>132</v>
      </c>
      <c r="E105" s="171" t="s">
        <v>19</v>
      </c>
      <c r="F105" s="172" t="s">
        <v>966</v>
      </c>
      <c r="G105" s="170"/>
      <c r="H105" s="173">
        <v>1600</v>
      </c>
      <c r="I105" s="174"/>
      <c r="J105" s="170"/>
      <c r="K105" s="170"/>
      <c r="L105" s="175"/>
      <c r="M105" s="176"/>
      <c r="N105" s="177"/>
      <c r="O105" s="177"/>
      <c r="P105" s="177"/>
      <c r="Q105" s="177"/>
      <c r="R105" s="177"/>
      <c r="S105" s="177"/>
      <c r="T105" s="178"/>
      <c r="AT105" s="179" t="s">
        <v>132</v>
      </c>
      <c r="AU105" s="179" t="s">
        <v>72</v>
      </c>
      <c r="AV105" s="11" t="s">
        <v>82</v>
      </c>
      <c r="AW105" s="11" t="s">
        <v>33</v>
      </c>
      <c r="AX105" s="11" t="s">
        <v>72</v>
      </c>
      <c r="AY105" s="179" t="s">
        <v>122</v>
      </c>
    </row>
    <row r="106" spans="1:65" s="11" customFormat="1" ht="11.25">
      <c r="B106" s="169"/>
      <c r="C106" s="170"/>
      <c r="D106" s="164" t="s">
        <v>132</v>
      </c>
      <c r="E106" s="171" t="s">
        <v>19</v>
      </c>
      <c r="F106" s="172" t="s">
        <v>967</v>
      </c>
      <c r="G106" s="170"/>
      <c r="H106" s="173">
        <v>700</v>
      </c>
      <c r="I106" s="174"/>
      <c r="J106" s="170"/>
      <c r="K106" s="170"/>
      <c r="L106" s="175"/>
      <c r="M106" s="176"/>
      <c r="N106" s="177"/>
      <c r="O106" s="177"/>
      <c r="P106" s="177"/>
      <c r="Q106" s="177"/>
      <c r="R106" s="177"/>
      <c r="S106" s="177"/>
      <c r="T106" s="178"/>
      <c r="AT106" s="179" t="s">
        <v>132</v>
      </c>
      <c r="AU106" s="179" t="s">
        <v>72</v>
      </c>
      <c r="AV106" s="11" t="s">
        <v>82</v>
      </c>
      <c r="AW106" s="11" t="s">
        <v>33</v>
      </c>
      <c r="AX106" s="11" t="s">
        <v>72</v>
      </c>
      <c r="AY106" s="179" t="s">
        <v>122</v>
      </c>
    </row>
    <row r="107" spans="1:65" s="11" customFormat="1" ht="11.25">
      <c r="B107" s="169"/>
      <c r="C107" s="170"/>
      <c r="D107" s="164" t="s">
        <v>132</v>
      </c>
      <c r="E107" s="171" t="s">
        <v>19</v>
      </c>
      <c r="F107" s="172" t="s">
        <v>968</v>
      </c>
      <c r="G107" s="170"/>
      <c r="H107" s="173">
        <v>400</v>
      </c>
      <c r="I107" s="174"/>
      <c r="J107" s="170"/>
      <c r="K107" s="170"/>
      <c r="L107" s="175"/>
      <c r="M107" s="176"/>
      <c r="N107" s="177"/>
      <c r="O107" s="177"/>
      <c r="P107" s="177"/>
      <c r="Q107" s="177"/>
      <c r="R107" s="177"/>
      <c r="S107" s="177"/>
      <c r="T107" s="178"/>
      <c r="AT107" s="179" t="s">
        <v>132</v>
      </c>
      <c r="AU107" s="179" t="s">
        <v>72</v>
      </c>
      <c r="AV107" s="11" t="s">
        <v>82</v>
      </c>
      <c r="AW107" s="11" t="s">
        <v>33</v>
      </c>
      <c r="AX107" s="11" t="s">
        <v>72</v>
      </c>
      <c r="AY107" s="179" t="s">
        <v>122</v>
      </c>
    </row>
    <row r="108" spans="1:65" s="11" customFormat="1" ht="11.25">
      <c r="B108" s="169"/>
      <c r="C108" s="170"/>
      <c r="D108" s="164" t="s">
        <v>132</v>
      </c>
      <c r="E108" s="171" t="s">
        <v>19</v>
      </c>
      <c r="F108" s="172" t="s">
        <v>969</v>
      </c>
      <c r="G108" s="170"/>
      <c r="H108" s="173">
        <v>2200</v>
      </c>
      <c r="I108" s="174"/>
      <c r="J108" s="170"/>
      <c r="K108" s="170"/>
      <c r="L108" s="175"/>
      <c r="M108" s="176"/>
      <c r="N108" s="177"/>
      <c r="O108" s="177"/>
      <c r="P108" s="177"/>
      <c r="Q108" s="177"/>
      <c r="R108" s="177"/>
      <c r="S108" s="177"/>
      <c r="T108" s="178"/>
      <c r="AT108" s="179" t="s">
        <v>132</v>
      </c>
      <c r="AU108" s="179" t="s">
        <v>72</v>
      </c>
      <c r="AV108" s="11" t="s">
        <v>82</v>
      </c>
      <c r="AW108" s="11" t="s">
        <v>33</v>
      </c>
      <c r="AX108" s="11" t="s">
        <v>72</v>
      </c>
      <c r="AY108" s="179" t="s">
        <v>122</v>
      </c>
    </row>
    <row r="109" spans="1:65" s="11" customFormat="1" ht="11.25">
      <c r="B109" s="169"/>
      <c r="C109" s="170"/>
      <c r="D109" s="164" t="s">
        <v>132</v>
      </c>
      <c r="E109" s="171" t="s">
        <v>19</v>
      </c>
      <c r="F109" s="172" t="s">
        <v>970</v>
      </c>
      <c r="G109" s="170"/>
      <c r="H109" s="173">
        <v>2600</v>
      </c>
      <c r="I109" s="174"/>
      <c r="J109" s="170"/>
      <c r="K109" s="170"/>
      <c r="L109" s="175"/>
      <c r="M109" s="176"/>
      <c r="N109" s="177"/>
      <c r="O109" s="177"/>
      <c r="P109" s="177"/>
      <c r="Q109" s="177"/>
      <c r="R109" s="177"/>
      <c r="S109" s="177"/>
      <c r="T109" s="178"/>
      <c r="AT109" s="179" t="s">
        <v>132</v>
      </c>
      <c r="AU109" s="179" t="s">
        <v>72</v>
      </c>
      <c r="AV109" s="11" t="s">
        <v>82</v>
      </c>
      <c r="AW109" s="11" t="s">
        <v>33</v>
      </c>
      <c r="AX109" s="11" t="s">
        <v>72</v>
      </c>
      <c r="AY109" s="179" t="s">
        <v>122</v>
      </c>
    </row>
    <row r="110" spans="1:65" s="11" customFormat="1" ht="11.25">
      <c r="B110" s="169"/>
      <c r="C110" s="170"/>
      <c r="D110" s="164" t="s">
        <v>132</v>
      </c>
      <c r="E110" s="171" t="s">
        <v>19</v>
      </c>
      <c r="F110" s="172" t="s">
        <v>971</v>
      </c>
      <c r="G110" s="170"/>
      <c r="H110" s="173">
        <v>500</v>
      </c>
      <c r="I110" s="174"/>
      <c r="J110" s="170"/>
      <c r="K110" s="170"/>
      <c r="L110" s="175"/>
      <c r="M110" s="176"/>
      <c r="N110" s="177"/>
      <c r="O110" s="177"/>
      <c r="P110" s="177"/>
      <c r="Q110" s="177"/>
      <c r="R110" s="177"/>
      <c r="S110" s="177"/>
      <c r="T110" s="178"/>
      <c r="AT110" s="179" t="s">
        <v>132</v>
      </c>
      <c r="AU110" s="179" t="s">
        <v>72</v>
      </c>
      <c r="AV110" s="11" t="s">
        <v>82</v>
      </c>
      <c r="AW110" s="11" t="s">
        <v>33</v>
      </c>
      <c r="AX110" s="11" t="s">
        <v>72</v>
      </c>
      <c r="AY110" s="179" t="s">
        <v>122</v>
      </c>
    </row>
    <row r="111" spans="1:65" s="11" customFormat="1" ht="11.25">
      <c r="B111" s="169"/>
      <c r="C111" s="170"/>
      <c r="D111" s="164" t="s">
        <v>132</v>
      </c>
      <c r="E111" s="171" t="s">
        <v>19</v>
      </c>
      <c r="F111" s="172" t="s">
        <v>972</v>
      </c>
      <c r="G111" s="170"/>
      <c r="H111" s="173">
        <v>400</v>
      </c>
      <c r="I111" s="174"/>
      <c r="J111" s="170"/>
      <c r="K111" s="170"/>
      <c r="L111" s="175"/>
      <c r="M111" s="176"/>
      <c r="N111" s="177"/>
      <c r="O111" s="177"/>
      <c r="P111" s="177"/>
      <c r="Q111" s="177"/>
      <c r="R111" s="177"/>
      <c r="S111" s="177"/>
      <c r="T111" s="178"/>
      <c r="AT111" s="179" t="s">
        <v>132</v>
      </c>
      <c r="AU111" s="179" t="s">
        <v>72</v>
      </c>
      <c r="AV111" s="11" t="s">
        <v>82</v>
      </c>
      <c r="AW111" s="11" t="s">
        <v>33</v>
      </c>
      <c r="AX111" s="11" t="s">
        <v>72</v>
      </c>
      <c r="AY111" s="179" t="s">
        <v>122</v>
      </c>
    </row>
    <row r="112" spans="1:65" s="11" customFormat="1" ht="11.25">
      <c r="B112" s="169"/>
      <c r="C112" s="170"/>
      <c r="D112" s="164" t="s">
        <v>132</v>
      </c>
      <c r="E112" s="171" t="s">
        <v>19</v>
      </c>
      <c r="F112" s="172" t="s">
        <v>973</v>
      </c>
      <c r="G112" s="170"/>
      <c r="H112" s="173">
        <v>2400</v>
      </c>
      <c r="I112" s="174"/>
      <c r="J112" s="170"/>
      <c r="K112" s="170"/>
      <c r="L112" s="175"/>
      <c r="M112" s="176"/>
      <c r="N112" s="177"/>
      <c r="O112" s="177"/>
      <c r="P112" s="177"/>
      <c r="Q112" s="177"/>
      <c r="R112" s="177"/>
      <c r="S112" s="177"/>
      <c r="T112" s="178"/>
      <c r="AT112" s="179" t="s">
        <v>132</v>
      </c>
      <c r="AU112" s="179" t="s">
        <v>72</v>
      </c>
      <c r="AV112" s="11" t="s">
        <v>82</v>
      </c>
      <c r="AW112" s="11" t="s">
        <v>33</v>
      </c>
      <c r="AX112" s="11" t="s">
        <v>72</v>
      </c>
      <c r="AY112" s="179" t="s">
        <v>122</v>
      </c>
    </row>
    <row r="113" spans="1:65" s="11" customFormat="1" ht="11.25">
      <c r="B113" s="169"/>
      <c r="C113" s="170"/>
      <c r="D113" s="164" t="s">
        <v>132</v>
      </c>
      <c r="E113" s="171" t="s">
        <v>19</v>
      </c>
      <c r="F113" s="172" t="s">
        <v>974</v>
      </c>
      <c r="G113" s="170"/>
      <c r="H113" s="173">
        <v>1600</v>
      </c>
      <c r="I113" s="174"/>
      <c r="J113" s="170"/>
      <c r="K113" s="170"/>
      <c r="L113" s="175"/>
      <c r="M113" s="176"/>
      <c r="N113" s="177"/>
      <c r="O113" s="177"/>
      <c r="P113" s="177"/>
      <c r="Q113" s="177"/>
      <c r="R113" s="177"/>
      <c r="S113" s="177"/>
      <c r="T113" s="178"/>
      <c r="AT113" s="179" t="s">
        <v>132</v>
      </c>
      <c r="AU113" s="179" t="s">
        <v>72</v>
      </c>
      <c r="AV113" s="11" t="s">
        <v>82</v>
      </c>
      <c r="AW113" s="11" t="s">
        <v>33</v>
      </c>
      <c r="AX113" s="11" t="s">
        <v>72</v>
      </c>
      <c r="AY113" s="179" t="s">
        <v>122</v>
      </c>
    </row>
    <row r="114" spans="1:65" s="11" customFormat="1" ht="11.25">
      <c r="B114" s="169"/>
      <c r="C114" s="170"/>
      <c r="D114" s="164" t="s">
        <v>132</v>
      </c>
      <c r="E114" s="171" t="s">
        <v>19</v>
      </c>
      <c r="F114" s="172" t="s">
        <v>975</v>
      </c>
      <c r="G114" s="170"/>
      <c r="H114" s="173">
        <v>4290</v>
      </c>
      <c r="I114" s="174"/>
      <c r="J114" s="170"/>
      <c r="K114" s="170"/>
      <c r="L114" s="175"/>
      <c r="M114" s="176"/>
      <c r="N114" s="177"/>
      <c r="O114" s="177"/>
      <c r="P114" s="177"/>
      <c r="Q114" s="177"/>
      <c r="R114" s="177"/>
      <c r="S114" s="177"/>
      <c r="T114" s="178"/>
      <c r="AT114" s="179" t="s">
        <v>132</v>
      </c>
      <c r="AU114" s="179" t="s">
        <v>72</v>
      </c>
      <c r="AV114" s="11" t="s">
        <v>82</v>
      </c>
      <c r="AW114" s="11" t="s">
        <v>33</v>
      </c>
      <c r="AX114" s="11" t="s">
        <v>72</v>
      </c>
      <c r="AY114" s="179" t="s">
        <v>122</v>
      </c>
    </row>
    <row r="115" spans="1:65" s="13" customFormat="1" ht="11.25">
      <c r="B115" s="190"/>
      <c r="C115" s="191"/>
      <c r="D115" s="164" t="s">
        <v>132</v>
      </c>
      <c r="E115" s="192" t="s">
        <v>19</v>
      </c>
      <c r="F115" s="193" t="s">
        <v>138</v>
      </c>
      <c r="G115" s="191"/>
      <c r="H115" s="194">
        <v>17840</v>
      </c>
      <c r="I115" s="195"/>
      <c r="J115" s="191"/>
      <c r="K115" s="191"/>
      <c r="L115" s="196"/>
      <c r="M115" s="197"/>
      <c r="N115" s="198"/>
      <c r="O115" s="198"/>
      <c r="P115" s="198"/>
      <c r="Q115" s="198"/>
      <c r="R115" s="198"/>
      <c r="S115" s="198"/>
      <c r="T115" s="199"/>
      <c r="AT115" s="200" t="s">
        <v>132</v>
      </c>
      <c r="AU115" s="200" t="s">
        <v>72</v>
      </c>
      <c r="AV115" s="13" t="s">
        <v>121</v>
      </c>
      <c r="AW115" s="13" t="s">
        <v>33</v>
      </c>
      <c r="AX115" s="13" t="s">
        <v>80</v>
      </c>
      <c r="AY115" s="200" t="s">
        <v>122</v>
      </c>
    </row>
    <row r="116" spans="1:65" s="2" customFormat="1" ht="24.2" customHeight="1">
      <c r="A116" s="34"/>
      <c r="B116" s="35"/>
      <c r="C116" s="201" t="s">
        <v>154</v>
      </c>
      <c r="D116" s="240" t="s">
        <v>312</v>
      </c>
      <c r="E116" s="202" t="s">
        <v>976</v>
      </c>
      <c r="F116" s="203" t="s">
        <v>977</v>
      </c>
      <c r="G116" s="204" t="s">
        <v>119</v>
      </c>
      <c r="H116" s="205">
        <v>104136</v>
      </c>
      <c r="I116" s="206"/>
      <c r="J116" s="207">
        <f>ROUND(I116*H116,2)</f>
        <v>0</v>
      </c>
      <c r="K116" s="203" t="s">
        <v>120</v>
      </c>
      <c r="L116" s="208"/>
      <c r="M116" s="209" t="s">
        <v>19</v>
      </c>
      <c r="N116" s="210" t="s">
        <v>43</v>
      </c>
      <c r="O116" s="64"/>
      <c r="P116" s="160">
        <f>O116*H116</f>
        <v>0</v>
      </c>
      <c r="Q116" s="160">
        <v>0</v>
      </c>
      <c r="R116" s="160">
        <f>Q116*H116</f>
        <v>0</v>
      </c>
      <c r="S116" s="160">
        <v>0</v>
      </c>
      <c r="T116" s="161">
        <f>S116*H116</f>
        <v>0</v>
      </c>
      <c r="U116" s="34"/>
      <c r="V116" s="34"/>
      <c r="W116" s="34"/>
      <c r="X116" s="34"/>
      <c r="Y116" s="34"/>
      <c r="Z116" s="34"/>
      <c r="AA116" s="34"/>
      <c r="AB116" s="34"/>
      <c r="AC116" s="34"/>
      <c r="AD116" s="34"/>
      <c r="AE116" s="34"/>
      <c r="AR116" s="162" t="s">
        <v>721</v>
      </c>
      <c r="AT116" s="162" t="s">
        <v>312</v>
      </c>
      <c r="AU116" s="162" t="s">
        <v>72</v>
      </c>
      <c r="AY116" s="17" t="s">
        <v>122</v>
      </c>
      <c r="BE116" s="163">
        <f>IF(N116="základní",J116,0)</f>
        <v>0</v>
      </c>
      <c r="BF116" s="163">
        <f>IF(N116="snížená",J116,0)</f>
        <v>0</v>
      </c>
      <c r="BG116" s="163">
        <f>IF(N116="zákl. přenesená",J116,0)</f>
        <v>0</v>
      </c>
      <c r="BH116" s="163">
        <f>IF(N116="sníž. přenesená",J116,0)</f>
        <v>0</v>
      </c>
      <c r="BI116" s="163">
        <f>IF(N116="nulová",J116,0)</f>
        <v>0</v>
      </c>
      <c r="BJ116" s="17" t="s">
        <v>80</v>
      </c>
      <c r="BK116" s="163">
        <f>ROUND(I116*H116,2)</f>
        <v>0</v>
      </c>
      <c r="BL116" s="17" t="s">
        <v>282</v>
      </c>
      <c r="BM116" s="162" t="s">
        <v>157</v>
      </c>
    </row>
    <row r="117" spans="1:65" s="2" customFormat="1" ht="19.5">
      <c r="A117" s="34"/>
      <c r="B117" s="35"/>
      <c r="C117" s="36"/>
      <c r="D117" s="164" t="s">
        <v>123</v>
      </c>
      <c r="E117" s="36"/>
      <c r="F117" s="165" t="s">
        <v>977</v>
      </c>
      <c r="G117" s="36"/>
      <c r="H117" s="36"/>
      <c r="I117" s="166"/>
      <c r="J117" s="36"/>
      <c r="K117" s="36"/>
      <c r="L117" s="39"/>
      <c r="M117" s="167"/>
      <c r="N117" s="168"/>
      <c r="O117" s="64"/>
      <c r="P117" s="64"/>
      <c r="Q117" s="64"/>
      <c r="R117" s="64"/>
      <c r="S117" s="64"/>
      <c r="T117" s="65"/>
      <c r="U117" s="34"/>
      <c r="V117" s="34"/>
      <c r="W117" s="34"/>
      <c r="X117" s="34"/>
      <c r="Y117" s="34"/>
      <c r="Z117" s="34"/>
      <c r="AA117" s="34"/>
      <c r="AB117" s="34"/>
      <c r="AC117" s="34"/>
      <c r="AD117" s="34"/>
      <c r="AE117" s="34"/>
      <c r="AT117" s="17" t="s">
        <v>123</v>
      </c>
      <c r="AU117" s="17" t="s">
        <v>72</v>
      </c>
    </row>
    <row r="118" spans="1:65" s="11" customFormat="1" ht="11.25">
      <c r="B118" s="169"/>
      <c r="C118" s="170"/>
      <c r="D118" s="164" t="s">
        <v>132</v>
      </c>
      <c r="E118" s="171" t="s">
        <v>19</v>
      </c>
      <c r="F118" s="172" t="s">
        <v>978</v>
      </c>
      <c r="G118" s="170"/>
      <c r="H118" s="173">
        <v>104136</v>
      </c>
      <c r="I118" s="174"/>
      <c r="J118" s="170"/>
      <c r="K118" s="170"/>
      <c r="L118" s="175"/>
      <c r="M118" s="176"/>
      <c r="N118" s="177"/>
      <c r="O118" s="177"/>
      <c r="P118" s="177"/>
      <c r="Q118" s="177"/>
      <c r="R118" s="177"/>
      <c r="S118" s="177"/>
      <c r="T118" s="178"/>
      <c r="AT118" s="179" t="s">
        <v>132</v>
      </c>
      <c r="AU118" s="179" t="s">
        <v>72</v>
      </c>
      <c r="AV118" s="11" t="s">
        <v>82</v>
      </c>
      <c r="AW118" s="11" t="s">
        <v>33</v>
      </c>
      <c r="AX118" s="11" t="s">
        <v>72</v>
      </c>
      <c r="AY118" s="179" t="s">
        <v>122</v>
      </c>
    </row>
    <row r="119" spans="1:65" s="13" customFormat="1" ht="11.25">
      <c r="B119" s="190"/>
      <c r="C119" s="191"/>
      <c r="D119" s="164" t="s">
        <v>132</v>
      </c>
      <c r="E119" s="192" t="s">
        <v>19</v>
      </c>
      <c r="F119" s="193" t="s">
        <v>138</v>
      </c>
      <c r="G119" s="191"/>
      <c r="H119" s="194">
        <v>104136</v>
      </c>
      <c r="I119" s="195"/>
      <c r="J119" s="191"/>
      <c r="K119" s="191"/>
      <c r="L119" s="196"/>
      <c r="M119" s="197"/>
      <c r="N119" s="198"/>
      <c r="O119" s="198"/>
      <c r="P119" s="198"/>
      <c r="Q119" s="198"/>
      <c r="R119" s="198"/>
      <c r="S119" s="198"/>
      <c r="T119" s="199"/>
      <c r="AT119" s="200" t="s">
        <v>132</v>
      </c>
      <c r="AU119" s="200" t="s">
        <v>72</v>
      </c>
      <c r="AV119" s="13" t="s">
        <v>121</v>
      </c>
      <c r="AW119" s="13" t="s">
        <v>33</v>
      </c>
      <c r="AX119" s="13" t="s">
        <v>80</v>
      </c>
      <c r="AY119" s="200" t="s">
        <v>122</v>
      </c>
    </row>
    <row r="120" spans="1:65" s="2" customFormat="1" ht="24.2" customHeight="1">
      <c r="A120" s="34"/>
      <c r="B120" s="35"/>
      <c r="C120" s="201" t="s">
        <v>142</v>
      </c>
      <c r="D120" s="240" t="s">
        <v>312</v>
      </c>
      <c r="E120" s="202" t="s">
        <v>979</v>
      </c>
      <c r="F120" s="203" t="s">
        <v>980</v>
      </c>
      <c r="G120" s="204" t="s">
        <v>119</v>
      </c>
      <c r="H120" s="205">
        <v>104136</v>
      </c>
      <c r="I120" s="206"/>
      <c r="J120" s="207">
        <f>ROUND(I120*H120,2)</f>
        <v>0</v>
      </c>
      <c r="K120" s="203" t="s">
        <v>120</v>
      </c>
      <c r="L120" s="208"/>
      <c r="M120" s="209" t="s">
        <v>19</v>
      </c>
      <c r="N120" s="210" t="s">
        <v>43</v>
      </c>
      <c r="O120" s="64"/>
      <c r="P120" s="160">
        <f>O120*H120</f>
        <v>0</v>
      </c>
      <c r="Q120" s="160">
        <v>0</v>
      </c>
      <c r="R120" s="160">
        <f>Q120*H120</f>
        <v>0</v>
      </c>
      <c r="S120" s="160">
        <v>0</v>
      </c>
      <c r="T120" s="161">
        <f>S120*H120</f>
        <v>0</v>
      </c>
      <c r="U120" s="34"/>
      <c r="V120" s="34"/>
      <c r="W120" s="34"/>
      <c r="X120" s="34"/>
      <c r="Y120" s="34"/>
      <c r="Z120" s="34"/>
      <c r="AA120" s="34"/>
      <c r="AB120" s="34"/>
      <c r="AC120" s="34"/>
      <c r="AD120" s="34"/>
      <c r="AE120" s="34"/>
      <c r="AR120" s="162" t="s">
        <v>721</v>
      </c>
      <c r="AT120" s="162" t="s">
        <v>312</v>
      </c>
      <c r="AU120" s="162" t="s">
        <v>72</v>
      </c>
      <c r="AY120" s="17" t="s">
        <v>122</v>
      </c>
      <c r="BE120" s="163">
        <f>IF(N120="základní",J120,0)</f>
        <v>0</v>
      </c>
      <c r="BF120" s="163">
        <f>IF(N120="snížená",J120,0)</f>
        <v>0</v>
      </c>
      <c r="BG120" s="163">
        <f>IF(N120="zákl. přenesená",J120,0)</f>
        <v>0</v>
      </c>
      <c r="BH120" s="163">
        <f>IF(N120="sníž. přenesená",J120,0)</f>
        <v>0</v>
      </c>
      <c r="BI120" s="163">
        <f>IF(N120="nulová",J120,0)</f>
        <v>0</v>
      </c>
      <c r="BJ120" s="17" t="s">
        <v>80</v>
      </c>
      <c r="BK120" s="163">
        <f>ROUND(I120*H120,2)</f>
        <v>0</v>
      </c>
      <c r="BL120" s="17" t="s">
        <v>282</v>
      </c>
      <c r="BM120" s="162" t="s">
        <v>162</v>
      </c>
    </row>
    <row r="121" spans="1:65" s="2" customFormat="1" ht="19.5">
      <c r="A121" s="34"/>
      <c r="B121" s="35"/>
      <c r="C121" s="36"/>
      <c r="D121" s="164" t="s">
        <v>123</v>
      </c>
      <c r="E121" s="36"/>
      <c r="F121" s="165" t="s">
        <v>980</v>
      </c>
      <c r="G121" s="36"/>
      <c r="H121" s="36"/>
      <c r="I121" s="166"/>
      <c r="J121" s="36"/>
      <c r="K121" s="36"/>
      <c r="L121" s="39"/>
      <c r="M121" s="167"/>
      <c r="N121" s="168"/>
      <c r="O121" s="64"/>
      <c r="P121" s="64"/>
      <c r="Q121" s="64"/>
      <c r="R121" s="64"/>
      <c r="S121" s="64"/>
      <c r="T121" s="65"/>
      <c r="U121" s="34"/>
      <c r="V121" s="34"/>
      <c r="W121" s="34"/>
      <c r="X121" s="34"/>
      <c r="Y121" s="34"/>
      <c r="Z121" s="34"/>
      <c r="AA121" s="34"/>
      <c r="AB121" s="34"/>
      <c r="AC121" s="34"/>
      <c r="AD121" s="34"/>
      <c r="AE121" s="34"/>
      <c r="AT121" s="17" t="s">
        <v>123</v>
      </c>
      <c r="AU121" s="17" t="s">
        <v>72</v>
      </c>
    </row>
    <row r="122" spans="1:65" s="11" customFormat="1" ht="11.25">
      <c r="B122" s="169"/>
      <c r="C122" s="170"/>
      <c r="D122" s="164" t="s">
        <v>132</v>
      </c>
      <c r="E122" s="171" t="s">
        <v>19</v>
      </c>
      <c r="F122" s="172" t="s">
        <v>978</v>
      </c>
      <c r="G122" s="170"/>
      <c r="H122" s="173">
        <v>104136</v>
      </c>
      <c r="I122" s="174"/>
      <c r="J122" s="170"/>
      <c r="K122" s="170"/>
      <c r="L122" s="175"/>
      <c r="M122" s="176"/>
      <c r="N122" s="177"/>
      <c r="O122" s="177"/>
      <c r="P122" s="177"/>
      <c r="Q122" s="177"/>
      <c r="R122" s="177"/>
      <c r="S122" s="177"/>
      <c r="T122" s="178"/>
      <c r="AT122" s="179" t="s">
        <v>132</v>
      </c>
      <c r="AU122" s="179" t="s">
        <v>72</v>
      </c>
      <c r="AV122" s="11" t="s">
        <v>82</v>
      </c>
      <c r="AW122" s="11" t="s">
        <v>33</v>
      </c>
      <c r="AX122" s="11" t="s">
        <v>72</v>
      </c>
      <c r="AY122" s="179" t="s">
        <v>122</v>
      </c>
    </row>
    <row r="123" spans="1:65" s="13" customFormat="1" ht="11.25">
      <c r="B123" s="190"/>
      <c r="C123" s="191"/>
      <c r="D123" s="164" t="s">
        <v>132</v>
      </c>
      <c r="E123" s="192" t="s">
        <v>19</v>
      </c>
      <c r="F123" s="193" t="s">
        <v>138</v>
      </c>
      <c r="G123" s="191"/>
      <c r="H123" s="194">
        <v>104136</v>
      </c>
      <c r="I123" s="195"/>
      <c r="J123" s="191"/>
      <c r="K123" s="191"/>
      <c r="L123" s="196"/>
      <c r="M123" s="197"/>
      <c r="N123" s="198"/>
      <c r="O123" s="198"/>
      <c r="P123" s="198"/>
      <c r="Q123" s="198"/>
      <c r="R123" s="198"/>
      <c r="S123" s="198"/>
      <c r="T123" s="199"/>
      <c r="AT123" s="200" t="s">
        <v>132</v>
      </c>
      <c r="AU123" s="200" t="s">
        <v>72</v>
      </c>
      <c r="AV123" s="13" t="s">
        <v>121</v>
      </c>
      <c r="AW123" s="13" t="s">
        <v>33</v>
      </c>
      <c r="AX123" s="13" t="s">
        <v>80</v>
      </c>
      <c r="AY123" s="200" t="s">
        <v>122</v>
      </c>
    </row>
    <row r="124" spans="1:65" s="2" customFormat="1" ht="33" customHeight="1">
      <c r="A124" s="34"/>
      <c r="B124" s="35"/>
      <c r="C124" s="201" t="s">
        <v>164</v>
      </c>
      <c r="D124" s="240" t="s">
        <v>312</v>
      </c>
      <c r="E124" s="202" t="s">
        <v>981</v>
      </c>
      <c r="F124" s="203" t="s">
        <v>982</v>
      </c>
      <c r="G124" s="204" t="s">
        <v>119</v>
      </c>
      <c r="H124" s="205">
        <v>26146</v>
      </c>
      <c r="I124" s="206"/>
      <c r="J124" s="207">
        <f>ROUND(I124*H124,2)</f>
        <v>0</v>
      </c>
      <c r="K124" s="203" t="s">
        <v>120</v>
      </c>
      <c r="L124" s="208"/>
      <c r="M124" s="209" t="s">
        <v>19</v>
      </c>
      <c r="N124" s="210" t="s">
        <v>43</v>
      </c>
      <c r="O124" s="64"/>
      <c r="P124" s="160">
        <f>O124*H124</f>
        <v>0</v>
      </c>
      <c r="Q124" s="160">
        <v>0</v>
      </c>
      <c r="R124" s="160">
        <f>Q124*H124</f>
        <v>0</v>
      </c>
      <c r="S124" s="160">
        <v>0</v>
      </c>
      <c r="T124" s="161">
        <f>S124*H124</f>
        <v>0</v>
      </c>
      <c r="U124" s="34"/>
      <c r="V124" s="34"/>
      <c r="W124" s="34"/>
      <c r="X124" s="34"/>
      <c r="Y124" s="34"/>
      <c r="Z124" s="34"/>
      <c r="AA124" s="34"/>
      <c r="AB124" s="34"/>
      <c r="AC124" s="34"/>
      <c r="AD124" s="34"/>
      <c r="AE124" s="34"/>
      <c r="AR124" s="162" t="s">
        <v>721</v>
      </c>
      <c r="AT124" s="162" t="s">
        <v>312</v>
      </c>
      <c r="AU124" s="162" t="s">
        <v>72</v>
      </c>
      <c r="AY124" s="17" t="s">
        <v>122</v>
      </c>
      <c r="BE124" s="163">
        <f>IF(N124="základní",J124,0)</f>
        <v>0</v>
      </c>
      <c r="BF124" s="163">
        <f>IF(N124="snížená",J124,0)</f>
        <v>0</v>
      </c>
      <c r="BG124" s="163">
        <f>IF(N124="zákl. přenesená",J124,0)</f>
        <v>0</v>
      </c>
      <c r="BH124" s="163">
        <f>IF(N124="sníž. přenesená",J124,0)</f>
        <v>0</v>
      </c>
      <c r="BI124" s="163">
        <f>IF(N124="nulová",J124,0)</f>
        <v>0</v>
      </c>
      <c r="BJ124" s="17" t="s">
        <v>80</v>
      </c>
      <c r="BK124" s="163">
        <f>ROUND(I124*H124,2)</f>
        <v>0</v>
      </c>
      <c r="BL124" s="17" t="s">
        <v>282</v>
      </c>
      <c r="BM124" s="162" t="s">
        <v>167</v>
      </c>
    </row>
    <row r="125" spans="1:65" s="2" customFormat="1" ht="19.5">
      <c r="A125" s="34"/>
      <c r="B125" s="35"/>
      <c r="C125" s="36"/>
      <c r="D125" s="164" t="s">
        <v>123</v>
      </c>
      <c r="E125" s="36"/>
      <c r="F125" s="165" t="s">
        <v>982</v>
      </c>
      <c r="G125" s="36"/>
      <c r="H125" s="36"/>
      <c r="I125" s="166"/>
      <c r="J125" s="36"/>
      <c r="K125" s="36"/>
      <c r="L125" s="39"/>
      <c r="M125" s="167"/>
      <c r="N125" s="168"/>
      <c r="O125" s="64"/>
      <c r="P125" s="64"/>
      <c r="Q125" s="64"/>
      <c r="R125" s="64"/>
      <c r="S125" s="64"/>
      <c r="T125" s="65"/>
      <c r="U125" s="34"/>
      <c r="V125" s="34"/>
      <c r="W125" s="34"/>
      <c r="X125" s="34"/>
      <c r="Y125" s="34"/>
      <c r="Z125" s="34"/>
      <c r="AA125" s="34"/>
      <c r="AB125" s="34"/>
      <c r="AC125" s="34"/>
      <c r="AD125" s="34"/>
      <c r="AE125" s="34"/>
      <c r="AT125" s="17" t="s">
        <v>123</v>
      </c>
      <c r="AU125" s="17" t="s">
        <v>72</v>
      </c>
    </row>
    <row r="126" spans="1:65" s="11" customFormat="1" ht="11.25">
      <c r="B126" s="169"/>
      <c r="C126" s="170"/>
      <c r="D126" s="164" t="s">
        <v>132</v>
      </c>
      <c r="E126" s="171" t="s">
        <v>19</v>
      </c>
      <c r="F126" s="172" t="s">
        <v>983</v>
      </c>
      <c r="G126" s="170"/>
      <c r="H126" s="173">
        <v>26146</v>
      </c>
      <c r="I126" s="174"/>
      <c r="J126" s="170"/>
      <c r="K126" s="170"/>
      <c r="L126" s="175"/>
      <c r="M126" s="176"/>
      <c r="N126" s="177"/>
      <c r="O126" s="177"/>
      <c r="P126" s="177"/>
      <c r="Q126" s="177"/>
      <c r="R126" s="177"/>
      <c r="S126" s="177"/>
      <c r="T126" s="178"/>
      <c r="AT126" s="179" t="s">
        <v>132</v>
      </c>
      <c r="AU126" s="179" t="s">
        <v>72</v>
      </c>
      <c r="AV126" s="11" t="s">
        <v>82</v>
      </c>
      <c r="AW126" s="11" t="s">
        <v>33</v>
      </c>
      <c r="AX126" s="11" t="s">
        <v>72</v>
      </c>
      <c r="AY126" s="179" t="s">
        <v>122</v>
      </c>
    </row>
    <row r="127" spans="1:65" s="13" customFormat="1" ht="11.25">
      <c r="B127" s="190"/>
      <c r="C127" s="191"/>
      <c r="D127" s="164" t="s">
        <v>132</v>
      </c>
      <c r="E127" s="192" t="s">
        <v>19</v>
      </c>
      <c r="F127" s="193" t="s">
        <v>138</v>
      </c>
      <c r="G127" s="191"/>
      <c r="H127" s="194">
        <v>26146</v>
      </c>
      <c r="I127" s="195"/>
      <c r="J127" s="191"/>
      <c r="K127" s="191"/>
      <c r="L127" s="196"/>
      <c r="M127" s="197"/>
      <c r="N127" s="198"/>
      <c r="O127" s="198"/>
      <c r="P127" s="198"/>
      <c r="Q127" s="198"/>
      <c r="R127" s="198"/>
      <c r="S127" s="198"/>
      <c r="T127" s="199"/>
      <c r="AT127" s="200" t="s">
        <v>132</v>
      </c>
      <c r="AU127" s="200" t="s">
        <v>72</v>
      </c>
      <c r="AV127" s="13" t="s">
        <v>121</v>
      </c>
      <c r="AW127" s="13" t="s">
        <v>33</v>
      </c>
      <c r="AX127" s="13" t="s">
        <v>80</v>
      </c>
      <c r="AY127" s="200" t="s">
        <v>122</v>
      </c>
    </row>
    <row r="128" spans="1:65" s="2" customFormat="1" ht="24.2" customHeight="1">
      <c r="A128" s="34"/>
      <c r="B128" s="35"/>
      <c r="C128" s="201" t="s">
        <v>149</v>
      </c>
      <c r="D128" s="240" t="s">
        <v>312</v>
      </c>
      <c r="E128" s="202" t="s">
        <v>984</v>
      </c>
      <c r="F128" s="203" t="s">
        <v>985</v>
      </c>
      <c r="G128" s="204" t="s">
        <v>119</v>
      </c>
      <c r="H128" s="205">
        <v>60</v>
      </c>
      <c r="I128" s="206"/>
      <c r="J128" s="207">
        <f>ROUND(I128*H128,2)</f>
        <v>0</v>
      </c>
      <c r="K128" s="203" t="s">
        <v>120</v>
      </c>
      <c r="L128" s="208"/>
      <c r="M128" s="209" t="s">
        <v>19</v>
      </c>
      <c r="N128" s="210" t="s">
        <v>43</v>
      </c>
      <c r="O128" s="64"/>
      <c r="P128" s="160">
        <f>O128*H128</f>
        <v>0</v>
      </c>
      <c r="Q128" s="160">
        <v>0</v>
      </c>
      <c r="R128" s="160">
        <f>Q128*H128</f>
        <v>0</v>
      </c>
      <c r="S128" s="160">
        <v>0</v>
      </c>
      <c r="T128" s="161">
        <f>S128*H128</f>
        <v>0</v>
      </c>
      <c r="U128" s="34"/>
      <c r="V128" s="34"/>
      <c r="W128" s="34"/>
      <c r="X128" s="34"/>
      <c r="Y128" s="34"/>
      <c r="Z128" s="34"/>
      <c r="AA128" s="34"/>
      <c r="AB128" s="34"/>
      <c r="AC128" s="34"/>
      <c r="AD128" s="34"/>
      <c r="AE128" s="34"/>
      <c r="AR128" s="162" t="s">
        <v>721</v>
      </c>
      <c r="AT128" s="162" t="s">
        <v>312</v>
      </c>
      <c r="AU128" s="162" t="s">
        <v>72</v>
      </c>
      <c r="AY128" s="17" t="s">
        <v>122</v>
      </c>
      <c r="BE128" s="163">
        <f>IF(N128="základní",J128,0)</f>
        <v>0</v>
      </c>
      <c r="BF128" s="163">
        <f>IF(N128="snížená",J128,0)</f>
        <v>0</v>
      </c>
      <c r="BG128" s="163">
        <f>IF(N128="zákl. přenesená",J128,0)</f>
        <v>0</v>
      </c>
      <c r="BH128" s="163">
        <f>IF(N128="sníž. přenesená",J128,0)</f>
        <v>0</v>
      </c>
      <c r="BI128" s="163">
        <f>IF(N128="nulová",J128,0)</f>
        <v>0</v>
      </c>
      <c r="BJ128" s="17" t="s">
        <v>80</v>
      </c>
      <c r="BK128" s="163">
        <f>ROUND(I128*H128,2)</f>
        <v>0</v>
      </c>
      <c r="BL128" s="17" t="s">
        <v>282</v>
      </c>
      <c r="BM128" s="162" t="s">
        <v>986</v>
      </c>
    </row>
    <row r="129" spans="1:51" s="2" customFormat="1" ht="19.5">
      <c r="A129" s="34"/>
      <c r="B129" s="35"/>
      <c r="C129" s="36"/>
      <c r="D129" s="164" t="s">
        <v>123</v>
      </c>
      <c r="E129" s="36"/>
      <c r="F129" s="165" t="s">
        <v>985</v>
      </c>
      <c r="G129" s="36"/>
      <c r="H129" s="36"/>
      <c r="I129" s="166"/>
      <c r="J129" s="36"/>
      <c r="K129" s="36"/>
      <c r="L129" s="39"/>
      <c r="M129" s="167"/>
      <c r="N129" s="168"/>
      <c r="O129" s="64"/>
      <c r="P129" s="64"/>
      <c r="Q129" s="64"/>
      <c r="R129" s="64"/>
      <c r="S129" s="64"/>
      <c r="T129" s="65"/>
      <c r="U129" s="34"/>
      <c r="V129" s="34"/>
      <c r="W129" s="34"/>
      <c r="X129" s="34"/>
      <c r="Y129" s="34"/>
      <c r="Z129" s="34"/>
      <c r="AA129" s="34"/>
      <c r="AB129" s="34"/>
      <c r="AC129" s="34"/>
      <c r="AD129" s="34"/>
      <c r="AE129" s="34"/>
      <c r="AT129" s="17" t="s">
        <v>123</v>
      </c>
      <c r="AU129" s="17" t="s">
        <v>72</v>
      </c>
    </row>
    <row r="130" spans="1:51" s="11" customFormat="1" ht="11.25">
      <c r="B130" s="169"/>
      <c r="C130" s="170"/>
      <c r="D130" s="164" t="s">
        <v>132</v>
      </c>
      <c r="E130" s="171" t="s">
        <v>19</v>
      </c>
      <c r="F130" s="172" t="s">
        <v>987</v>
      </c>
      <c r="G130" s="170"/>
      <c r="H130" s="173">
        <v>60</v>
      </c>
      <c r="I130" s="174"/>
      <c r="J130" s="170"/>
      <c r="K130" s="170"/>
      <c r="L130" s="175"/>
      <c r="M130" s="241"/>
      <c r="N130" s="242"/>
      <c r="O130" s="242"/>
      <c r="P130" s="242"/>
      <c r="Q130" s="242"/>
      <c r="R130" s="242"/>
      <c r="S130" s="242"/>
      <c r="T130" s="243"/>
      <c r="AT130" s="179" t="s">
        <v>132</v>
      </c>
      <c r="AU130" s="179" t="s">
        <v>72</v>
      </c>
      <c r="AV130" s="11" t="s">
        <v>82</v>
      </c>
      <c r="AW130" s="11" t="s">
        <v>33</v>
      </c>
      <c r="AX130" s="11" t="s">
        <v>72</v>
      </c>
      <c r="AY130" s="179" t="s">
        <v>122</v>
      </c>
    </row>
    <row r="131" spans="1:51" s="2" customFormat="1" ht="6.95" customHeight="1">
      <c r="A131" s="34"/>
      <c r="B131" s="47"/>
      <c r="C131" s="48"/>
      <c r="D131" s="48"/>
      <c r="E131" s="48"/>
      <c r="F131" s="48"/>
      <c r="G131" s="48"/>
      <c r="H131" s="48"/>
      <c r="I131" s="48"/>
      <c r="J131" s="48"/>
      <c r="K131" s="48"/>
      <c r="L131" s="39"/>
      <c r="M131" s="34"/>
      <c r="O131" s="34"/>
      <c r="P131" s="34"/>
      <c r="Q131" s="34"/>
      <c r="R131" s="34"/>
      <c r="S131" s="34"/>
      <c r="T131" s="34"/>
      <c r="U131" s="34"/>
      <c r="V131" s="34"/>
      <c r="W131" s="34"/>
      <c r="X131" s="34"/>
      <c r="Y131" s="34"/>
      <c r="Z131" s="34"/>
      <c r="AA131" s="34"/>
      <c r="AB131" s="34"/>
      <c r="AC131" s="34"/>
      <c r="AD131" s="34"/>
      <c r="AE131" s="34"/>
    </row>
  </sheetData>
  <sheetProtection algorithmName="SHA-512" hashValue="yJ9w5BqcDiKYhHCVdUJ35m3HCnS1mVOvVh4LPx1MYQx+g4T+vgISXJjknhMsdxS+YhYXxpd+ewLhKggUbchy1w==" saltValue="OKAxxINFbztAT1bw4yTfpXtqYsCa5zN15H7IvMFu/A5OvD1Az1CRpOiWjr+qLIL1G//kco2gSfToTgW/8McN5w==" spinCount="100000" sheet="1" objects="1" scenarios="1" formatColumns="0" formatRows="0" autoFilter="0"/>
  <autoFilter ref="C78:K130" xr:uid="{00000000-0009-0000-0000-000004000000}"/>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0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3"/>
      <c r="M2" s="283"/>
      <c r="N2" s="283"/>
      <c r="O2" s="283"/>
      <c r="P2" s="283"/>
      <c r="Q2" s="283"/>
      <c r="R2" s="283"/>
      <c r="S2" s="283"/>
      <c r="T2" s="283"/>
      <c r="U2" s="283"/>
      <c r="V2" s="283"/>
      <c r="AT2" s="17" t="s">
        <v>94</v>
      </c>
    </row>
    <row r="3" spans="1:46" s="1" customFormat="1" ht="6.95" hidden="1" customHeight="1">
      <c r="B3" s="101"/>
      <c r="C3" s="102"/>
      <c r="D3" s="102"/>
      <c r="E3" s="102"/>
      <c r="F3" s="102"/>
      <c r="G3" s="102"/>
      <c r="H3" s="102"/>
      <c r="I3" s="102"/>
      <c r="J3" s="102"/>
      <c r="K3" s="102"/>
      <c r="L3" s="20"/>
      <c r="AT3" s="17" t="s">
        <v>82</v>
      </c>
    </row>
    <row r="4" spans="1:46" s="1" customFormat="1" ht="24.95" hidden="1" customHeight="1">
      <c r="B4" s="20"/>
      <c r="D4" s="103" t="s">
        <v>95</v>
      </c>
      <c r="L4" s="20"/>
      <c r="M4" s="104" t="s">
        <v>10</v>
      </c>
      <c r="AT4" s="17" t="s">
        <v>4</v>
      </c>
    </row>
    <row r="5" spans="1:46" s="1" customFormat="1" ht="6.95" hidden="1" customHeight="1">
      <c r="B5" s="20"/>
      <c r="L5" s="20"/>
    </row>
    <row r="6" spans="1:46" s="1" customFormat="1" ht="12" hidden="1" customHeight="1">
      <c r="B6" s="20"/>
      <c r="D6" s="105" t="s">
        <v>16</v>
      </c>
      <c r="L6" s="20"/>
    </row>
    <row r="7" spans="1:46" s="1" customFormat="1" ht="16.5" hidden="1" customHeight="1">
      <c r="B7" s="20"/>
      <c r="E7" s="284" t="str">
        <f>'Rekapitulace zakázky'!K6</f>
        <v>Oprava trati v úseku Chlumec n. C. - Městec Králové</v>
      </c>
      <c r="F7" s="285"/>
      <c r="G7" s="285"/>
      <c r="H7" s="285"/>
      <c r="L7" s="20"/>
    </row>
    <row r="8" spans="1:46" s="2" customFormat="1" ht="12" hidden="1" customHeight="1">
      <c r="A8" s="34"/>
      <c r="B8" s="39"/>
      <c r="C8" s="34"/>
      <c r="D8" s="105" t="s">
        <v>96</v>
      </c>
      <c r="E8" s="34"/>
      <c r="F8" s="34"/>
      <c r="G8" s="34"/>
      <c r="H8" s="34"/>
      <c r="I8" s="34"/>
      <c r="J8" s="34"/>
      <c r="K8" s="34"/>
      <c r="L8" s="106"/>
      <c r="S8" s="34"/>
      <c r="T8" s="34"/>
      <c r="U8" s="34"/>
      <c r="V8" s="34"/>
      <c r="W8" s="34"/>
      <c r="X8" s="34"/>
      <c r="Y8" s="34"/>
      <c r="Z8" s="34"/>
      <c r="AA8" s="34"/>
      <c r="AB8" s="34"/>
      <c r="AC8" s="34"/>
      <c r="AD8" s="34"/>
      <c r="AE8" s="34"/>
    </row>
    <row r="9" spans="1:46" s="2" customFormat="1" ht="16.5" hidden="1" customHeight="1">
      <c r="A9" s="34"/>
      <c r="B9" s="39"/>
      <c r="C9" s="34"/>
      <c r="D9" s="34"/>
      <c r="E9" s="286" t="s">
        <v>988</v>
      </c>
      <c r="F9" s="287"/>
      <c r="G9" s="287"/>
      <c r="H9" s="287"/>
      <c r="I9" s="34"/>
      <c r="J9" s="34"/>
      <c r="K9" s="34"/>
      <c r="L9" s="106"/>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hidden="1" customHeight="1">
      <c r="A11" s="34"/>
      <c r="B11" s="39"/>
      <c r="C11" s="34"/>
      <c r="D11" s="105" t="s">
        <v>18</v>
      </c>
      <c r="E11" s="34"/>
      <c r="F11" s="107" t="s">
        <v>19</v>
      </c>
      <c r="G11" s="34"/>
      <c r="H11" s="34"/>
      <c r="I11" s="105" t="s">
        <v>20</v>
      </c>
      <c r="J11" s="107" t="s">
        <v>19</v>
      </c>
      <c r="K11" s="34"/>
      <c r="L11" s="106"/>
      <c r="S11" s="34"/>
      <c r="T11" s="34"/>
      <c r="U11" s="34"/>
      <c r="V11" s="34"/>
      <c r="W11" s="34"/>
      <c r="X11" s="34"/>
      <c r="Y11" s="34"/>
      <c r="Z11" s="34"/>
      <c r="AA11" s="34"/>
      <c r="AB11" s="34"/>
      <c r="AC11" s="34"/>
      <c r="AD11" s="34"/>
      <c r="AE11" s="34"/>
    </row>
    <row r="12" spans="1:46" s="2" customFormat="1" ht="12" hidden="1" customHeight="1">
      <c r="A12" s="34"/>
      <c r="B12" s="39"/>
      <c r="C12" s="34"/>
      <c r="D12" s="105" t="s">
        <v>21</v>
      </c>
      <c r="E12" s="34"/>
      <c r="F12" s="107" t="s">
        <v>22</v>
      </c>
      <c r="G12" s="34"/>
      <c r="H12" s="34"/>
      <c r="I12" s="105" t="s">
        <v>23</v>
      </c>
      <c r="J12" s="108" t="str">
        <f>'Rekapitulace zakázky'!AN8</f>
        <v>23. 11. 2021</v>
      </c>
      <c r="K12" s="34"/>
      <c r="L12" s="106"/>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hidden="1" customHeight="1">
      <c r="A14" s="34"/>
      <c r="B14" s="39"/>
      <c r="C14" s="34"/>
      <c r="D14" s="105" t="s">
        <v>25</v>
      </c>
      <c r="E14" s="34"/>
      <c r="F14" s="34"/>
      <c r="G14" s="34"/>
      <c r="H14" s="34"/>
      <c r="I14" s="105" t="s">
        <v>26</v>
      </c>
      <c r="J14" s="107" t="s">
        <v>19</v>
      </c>
      <c r="K14" s="34"/>
      <c r="L14" s="106"/>
      <c r="S14" s="34"/>
      <c r="T14" s="34"/>
      <c r="U14" s="34"/>
      <c r="V14" s="34"/>
      <c r="W14" s="34"/>
      <c r="X14" s="34"/>
      <c r="Y14" s="34"/>
      <c r="Z14" s="34"/>
      <c r="AA14" s="34"/>
      <c r="AB14" s="34"/>
      <c r="AC14" s="34"/>
      <c r="AD14" s="34"/>
      <c r="AE14" s="34"/>
    </row>
    <row r="15" spans="1:46" s="2" customFormat="1" ht="18" hidden="1" customHeight="1">
      <c r="A15" s="34"/>
      <c r="B15" s="39"/>
      <c r="C15" s="34"/>
      <c r="D15" s="34"/>
      <c r="E15" s="107" t="s">
        <v>27</v>
      </c>
      <c r="F15" s="34"/>
      <c r="G15" s="34"/>
      <c r="H15" s="34"/>
      <c r="I15" s="105" t="s">
        <v>28</v>
      </c>
      <c r="J15" s="107" t="s">
        <v>19</v>
      </c>
      <c r="K15" s="34"/>
      <c r="L15" s="106"/>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hidden="1" customHeight="1">
      <c r="A17" s="34"/>
      <c r="B17" s="39"/>
      <c r="C17" s="34"/>
      <c r="D17" s="105" t="s">
        <v>29</v>
      </c>
      <c r="E17" s="34"/>
      <c r="F17" s="34"/>
      <c r="G17" s="34"/>
      <c r="H17" s="34"/>
      <c r="I17" s="105" t="s">
        <v>26</v>
      </c>
      <c r="J17" s="30" t="str">
        <f>'Rekapitulace zakázky'!AN13</f>
        <v>Vyplň údaj</v>
      </c>
      <c r="K17" s="34"/>
      <c r="L17" s="106"/>
      <c r="S17" s="34"/>
      <c r="T17" s="34"/>
      <c r="U17" s="34"/>
      <c r="V17" s="34"/>
      <c r="W17" s="34"/>
      <c r="X17" s="34"/>
      <c r="Y17" s="34"/>
      <c r="Z17" s="34"/>
      <c r="AA17" s="34"/>
      <c r="AB17" s="34"/>
      <c r="AC17" s="34"/>
      <c r="AD17" s="34"/>
      <c r="AE17" s="34"/>
    </row>
    <row r="18" spans="1:31" s="2" customFormat="1" ht="18" hidden="1" customHeight="1">
      <c r="A18" s="34"/>
      <c r="B18" s="39"/>
      <c r="C18" s="34"/>
      <c r="D18" s="34"/>
      <c r="E18" s="288" t="str">
        <f>'Rekapitulace zakázky'!E14</f>
        <v>Vyplň údaj</v>
      </c>
      <c r="F18" s="289"/>
      <c r="G18" s="289"/>
      <c r="H18" s="289"/>
      <c r="I18" s="105" t="s">
        <v>28</v>
      </c>
      <c r="J18" s="30" t="str">
        <f>'Rekapitulace zakázky'!AN14</f>
        <v>Vyplň údaj</v>
      </c>
      <c r="K18" s="34"/>
      <c r="L18" s="106"/>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hidden="1" customHeight="1">
      <c r="A20" s="34"/>
      <c r="B20" s="39"/>
      <c r="C20" s="34"/>
      <c r="D20" s="105" t="s">
        <v>31</v>
      </c>
      <c r="E20" s="34"/>
      <c r="F20" s="34"/>
      <c r="G20" s="34"/>
      <c r="H20" s="34"/>
      <c r="I20" s="105" t="s">
        <v>26</v>
      </c>
      <c r="J20" s="107" t="s">
        <v>19</v>
      </c>
      <c r="K20" s="34"/>
      <c r="L20" s="106"/>
      <c r="S20" s="34"/>
      <c r="T20" s="34"/>
      <c r="U20" s="34"/>
      <c r="V20" s="34"/>
      <c r="W20" s="34"/>
      <c r="X20" s="34"/>
      <c r="Y20" s="34"/>
      <c r="Z20" s="34"/>
      <c r="AA20" s="34"/>
      <c r="AB20" s="34"/>
      <c r="AC20" s="34"/>
      <c r="AD20" s="34"/>
      <c r="AE20" s="34"/>
    </row>
    <row r="21" spans="1:31" s="2" customFormat="1" ht="18" hidden="1" customHeight="1">
      <c r="A21" s="34"/>
      <c r="B21" s="39"/>
      <c r="C21" s="34"/>
      <c r="D21" s="34"/>
      <c r="E21" s="107" t="s">
        <v>32</v>
      </c>
      <c r="F21" s="34"/>
      <c r="G21" s="34"/>
      <c r="H21" s="34"/>
      <c r="I21" s="105" t="s">
        <v>28</v>
      </c>
      <c r="J21" s="107" t="s">
        <v>19</v>
      </c>
      <c r="K21" s="34"/>
      <c r="L21" s="106"/>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hidden="1" customHeight="1">
      <c r="A23" s="34"/>
      <c r="B23" s="39"/>
      <c r="C23" s="34"/>
      <c r="D23" s="105" t="s">
        <v>34</v>
      </c>
      <c r="E23" s="34"/>
      <c r="F23" s="34"/>
      <c r="G23" s="34"/>
      <c r="H23" s="34"/>
      <c r="I23" s="105" t="s">
        <v>26</v>
      </c>
      <c r="J23" s="107" t="s">
        <v>19</v>
      </c>
      <c r="K23" s="34"/>
      <c r="L23" s="106"/>
      <c r="S23" s="34"/>
      <c r="T23" s="34"/>
      <c r="U23" s="34"/>
      <c r="V23" s="34"/>
      <c r="W23" s="34"/>
      <c r="X23" s="34"/>
      <c r="Y23" s="34"/>
      <c r="Z23" s="34"/>
      <c r="AA23" s="34"/>
      <c r="AB23" s="34"/>
      <c r="AC23" s="34"/>
      <c r="AD23" s="34"/>
      <c r="AE23" s="34"/>
    </row>
    <row r="24" spans="1:31" s="2" customFormat="1" ht="18" hidden="1" customHeight="1">
      <c r="A24" s="34"/>
      <c r="B24" s="39"/>
      <c r="C24" s="34"/>
      <c r="D24" s="34"/>
      <c r="E24" s="107" t="s">
        <v>35</v>
      </c>
      <c r="F24" s="34"/>
      <c r="G24" s="34"/>
      <c r="H24" s="34"/>
      <c r="I24" s="105" t="s">
        <v>28</v>
      </c>
      <c r="J24" s="107" t="s">
        <v>19</v>
      </c>
      <c r="K24" s="34"/>
      <c r="L24" s="106"/>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hidden="1" customHeight="1">
      <c r="A26" s="34"/>
      <c r="B26" s="39"/>
      <c r="C26" s="34"/>
      <c r="D26" s="105" t="s">
        <v>36</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71.25" hidden="1" customHeight="1">
      <c r="A27" s="109"/>
      <c r="B27" s="110"/>
      <c r="C27" s="109"/>
      <c r="D27" s="109"/>
      <c r="E27" s="290" t="s">
        <v>37</v>
      </c>
      <c r="F27" s="290"/>
      <c r="G27" s="290"/>
      <c r="H27" s="290"/>
      <c r="I27" s="109"/>
      <c r="J27" s="109"/>
      <c r="K27" s="109"/>
      <c r="L27" s="111"/>
      <c r="S27" s="109"/>
      <c r="T27" s="109"/>
      <c r="U27" s="109"/>
      <c r="V27" s="109"/>
      <c r="W27" s="109"/>
      <c r="X27" s="109"/>
      <c r="Y27" s="109"/>
      <c r="Z27" s="109"/>
      <c r="AA27" s="109"/>
      <c r="AB27" s="109"/>
      <c r="AC27" s="109"/>
      <c r="AD27" s="109"/>
      <c r="AE27" s="109"/>
    </row>
    <row r="28" spans="1:31" s="2" customFormat="1" ht="6.95" hidden="1"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hidden="1"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hidden="1" customHeight="1">
      <c r="A30" s="34"/>
      <c r="B30" s="39"/>
      <c r="C30" s="34"/>
      <c r="D30" s="113" t="s">
        <v>38</v>
      </c>
      <c r="E30" s="34"/>
      <c r="F30" s="34"/>
      <c r="G30" s="34"/>
      <c r="H30" s="34"/>
      <c r="I30" s="34"/>
      <c r="J30" s="114">
        <f>ROUND(J80, 2)</f>
        <v>0</v>
      </c>
      <c r="K30" s="34"/>
      <c r="L30" s="106"/>
      <c r="S30" s="34"/>
      <c r="T30" s="34"/>
      <c r="U30" s="34"/>
      <c r="V30" s="34"/>
      <c r="W30" s="34"/>
      <c r="X30" s="34"/>
      <c r="Y30" s="34"/>
      <c r="Z30" s="34"/>
      <c r="AA30" s="34"/>
      <c r="AB30" s="34"/>
      <c r="AC30" s="34"/>
      <c r="AD30" s="34"/>
      <c r="AE30" s="34"/>
    </row>
    <row r="31" spans="1:31" s="2" customFormat="1" ht="6.95" hidden="1"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15" t="s">
        <v>40</v>
      </c>
      <c r="G32" s="34"/>
      <c r="H32" s="34"/>
      <c r="I32" s="115" t="s">
        <v>39</v>
      </c>
      <c r="J32" s="115" t="s">
        <v>41</v>
      </c>
      <c r="K32" s="34"/>
      <c r="L32" s="106"/>
      <c r="S32" s="34"/>
      <c r="T32" s="34"/>
      <c r="U32" s="34"/>
      <c r="V32" s="34"/>
      <c r="W32" s="34"/>
      <c r="X32" s="34"/>
      <c r="Y32" s="34"/>
      <c r="Z32" s="34"/>
      <c r="AA32" s="34"/>
      <c r="AB32" s="34"/>
      <c r="AC32" s="34"/>
      <c r="AD32" s="34"/>
      <c r="AE32" s="34"/>
    </row>
    <row r="33" spans="1:31" s="2" customFormat="1" ht="14.45" hidden="1" customHeight="1">
      <c r="A33" s="34"/>
      <c r="B33" s="39"/>
      <c r="C33" s="34"/>
      <c r="D33" s="116" t="s">
        <v>42</v>
      </c>
      <c r="E33" s="105" t="s">
        <v>43</v>
      </c>
      <c r="F33" s="117">
        <f>ROUND((SUM(BE80:BE99)),  2)</f>
        <v>0</v>
      </c>
      <c r="G33" s="34"/>
      <c r="H33" s="34"/>
      <c r="I33" s="118">
        <v>0.21</v>
      </c>
      <c r="J33" s="117">
        <f>ROUND(((SUM(BE80:BE99))*I33),  2)</f>
        <v>0</v>
      </c>
      <c r="K33" s="34"/>
      <c r="L33" s="106"/>
      <c r="S33" s="34"/>
      <c r="T33" s="34"/>
      <c r="U33" s="34"/>
      <c r="V33" s="34"/>
      <c r="W33" s="34"/>
      <c r="X33" s="34"/>
      <c r="Y33" s="34"/>
      <c r="Z33" s="34"/>
      <c r="AA33" s="34"/>
      <c r="AB33" s="34"/>
      <c r="AC33" s="34"/>
      <c r="AD33" s="34"/>
      <c r="AE33" s="34"/>
    </row>
    <row r="34" spans="1:31" s="2" customFormat="1" ht="14.45" hidden="1" customHeight="1">
      <c r="A34" s="34"/>
      <c r="B34" s="39"/>
      <c r="C34" s="34"/>
      <c r="D34" s="34"/>
      <c r="E34" s="105" t="s">
        <v>44</v>
      </c>
      <c r="F34" s="117">
        <f>ROUND((SUM(BF80:BF99)),  2)</f>
        <v>0</v>
      </c>
      <c r="G34" s="34"/>
      <c r="H34" s="34"/>
      <c r="I34" s="118">
        <v>0.15</v>
      </c>
      <c r="J34" s="117">
        <f>ROUND(((SUM(BF80:BF99))*I34),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45</v>
      </c>
      <c r="F35" s="117">
        <f>ROUND((SUM(BG80:BG99)),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46</v>
      </c>
      <c r="F36" s="117">
        <f>ROUND((SUM(BH80:BH99)),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47</v>
      </c>
      <c r="F37" s="117">
        <f>ROUND((SUM(BI80:BI99)),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hidden="1" customHeight="1">
      <c r="A39" s="34"/>
      <c r="B39" s="39"/>
      <c r="C39" s="119"/>
      <c r="D39" s="120" t="s">
        <v>48</v>
      </c>
      <c r="E39" s="121"/>
      <c r="F39" s="121"/>
      <c r="G39" s="122" t="s">
        <v>49</v>
      </c>
      <c r="H39" s="123" t="s">
        <v>50</v>
      </c>
      <c r="I39" s="121"/>
      <c r="J39" s="124">
        <f>SUM(J30:J37)</f>
        <v>0</v>
      </c>
      <c r="K39" s="125"/>
      <c r="L39" s="106"/>
      <c r="S39" s="34"/>
      <c r="T39" s="34"/>
      <c r="U39" s="34"/>
      <c r="V39" s="34"/>
      <c r="W39" s="34"/>
      <c r="X39" s="34"/>
      <c r="Y39" s="34"/>
      <c r="Z39" s="34"/>
      <c r="AA39" s="34"/>
      <c r="AB39" s="34"/>
      <c r="AC39" s="34"/>
      <c r="AD39" s="34"/>
      <c r="AE39" s="34"/>
    </row>
    <row r="40" spans="1:31" s="2" customFormat="1" ht="14.45" hidden="1"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1" spans="1:31" ht="11.25" hidden="1"/>
    <row r="42" spans="1:31" ht="11.25" hidden="1"/>
    <row r="43" spans="1:31" ht="11.25" hidden="1"/>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91" t="str">
        <f>E7</f>
        <v>Oprava trati v úseku Chlumec n. C. - Městec Králové</v>
      </c>
      <c r="F48" s="292"/>
      <c r="G48" s="292"/>
      <c r="H48" s="292"/>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44" t="str">
        <f>E9</f>
        <v>VON - Vedlejší a ostatní náklady</v>
      </c>
      <c r="F50" s="293"/>
      <c r="G50" s="293"/>
      <c r="H50" s="293"/>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TÚ Chlumec n. C. - Městec Králové</v>
      </c>
      <c r="G52" s="36"/>
      <c r="H52" s="36"/>
      <c r="I52" s="29" t="s">
        <v>23</v>
      </c>
      <c r="J52" s="59" t="str">
        <f>IF(J12="","",J12)</f>
        <v>23. 11. 2021</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Správa železnic, s.o.</v>
      </c>
      <c r="G54" s="36"/>
      <c r="H54" s="36"/>
      <c r="I54" s="29" t="s">
        <v>31</v>
      </c>
      <c r="J54" s="32" t="str">
        <f>E21</f>
        <v>bez PD</v>
      </c>
      <c r="K54" s="36"/>
      <c r="L54" s="106"/>
      <c r="S54" s="34"/>
      <c r="T54" s="34"/>
      <c r="U54" s="34"/>
      <c r="V54" s="34"/>
      <c r="W54" s="34"/>
      <c r="X54" s="34"/>
      <c r="Y54" s="34"/>
      <c r="Z54" s="34"/>
      <c r="AA54" s="34"/>
      <c r="AB54" s="34"/>
      <c r="AC54" s="34"/>
      <c r="AD54" s="34"/>
      <c r="AE54" s="34"/>
    </row>
    <row r="55" spans="1:47" s="2" customFormat="1" ht="25.7" customHeight="1">
      <c r="A55" s="34"/>
      <c r="B55" s="35"/>
      <c r="C55" s="29" t="s">
        <v>29</v>
      </c>
      <c r="D55" s="36"/>
      <c r="E55" s="36"/>
      <c r="F55" s="27" t="str">
        <f>IF(E18="","",E18)</f>
        <v>Vyplň údaj</v>
      </c>
      <c r="G55" s="36"/>
      <c r="H55" s="36"/>
      <c r="I55" s="29" t="s">
        <v>34</v>
      </c>
      <c r="J55" s="32" t="str">
        <f>E24</f>
        <v>Správa tratí Hradec Králové</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99</v>
      </c>
      <c r="D57" s="131"/>
      <c r="E57" s="131"/>
      <c r="F57" s="131"/>
      <c r="G57" s="131"/>
      <c r="H57" s="131"/>
      <c r="I57" s="131"/>
      <c r="J57" s="132" t="s">
        <v>100</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70</v>
      </c>
      <c r="D59" s="36"/>
      <c r="E59" s="36"/>
      <c r="F59" s="36"/>
      <c r="G59" s="36"/>
      <c r="H59" s="36"/>
      <c r="I59" s="36"/>
      <c r="J59" s="77">
        <f>J80</f>
        <v>0</v>
      </c>
      <c r="K59" s="36"/>
      <c r="L59" s="106"/>
      <c r="S59" s="34"/>
      <c r="T59" s="34"/>
      <c r="U59" s="34"/>
      <c r="V59" s="34"/>
      <c r="W59" s="34"/>
      <c r="X59" s="34"/>
      <c r="Y59" s="34"/>
      <c r="Z59" s="34"/>
      <c r="AA59" s="34"/>
      <c r="AB59" s="34"/>
      <c r="AC59" s="34"/>
      <c r="AD59" s="34"/>
      <c r="AE59" s="34"/>
      <c r="AU59" s="17" t="s">
        <v>101</v>
      </c>
    </row>
    <row r="60" spans="1:47" s="9" customFormat="1" ht="24.95" customHeight="1">
      <c r="B60" s="134"/>
      <c r="C60" s="135"/>
      <c r="D60" s="136" t="s">
        <v>989</v>
      </c>
      <c r="E60" s="137"/>
      <c r="F60" s="137"/>
      <c r="G60" s="137"/>
      <c r="H60" s="137"/>
      <c r="I60" s="137"/>
      <c r="J60" s="138">
        <f>J81</f>
        <v>0</v>
      </c>
      <c r="K60" s="135"/>
      <c r="L60" s="139"/>
    </row>
    <row r="61" spans="1:47" s="2" customFormat="1" ht="21.75" customHeight="1">
      <c r="A61" s="34"/>
      <c r="B61" s="35"/>
      <c r="C61" s="36"/>
      <c r="D61" s="36"/>
      <c r="E61" s="36"/>
      <c r="F61" s="36"/>
      <c r="G61" s="36"/>
      <c r="H61" s="36"/>
      <c r="I61" s="36"/>
      <c r="J61" s="36"/>
      <c r="K61" s="36"/>
      <c r="L61" s="106"/>
      <c r="S61" s="34"/>
      <c r="T61" s="34"/>
      <c r="U61" s="34"/>
      <c r="V61" s="34"/>
      <c r="W61" s="34"/>
      <c r="X61" s="34"/>
      <c r="Y61" s="34"/>
      <c r="Z61" s="34"/>
      <c r="AA61" s="34"/>
      <c r="AB61" s="34"/>
      <c r="AC61" s="34"/>
      <c r="AD61" s="34"/>
      <c r="AE61" s="34"/>
    </row>
    <row r="62" spans="1:47" s="2" customFormat="1" ht="6.95" customHeight="1">
      <c r="A62" s="34"/>
      <c r="B62" s="47"/>
      <c r="C62" s="48"/>
      <c r="D62" s="48"/>
      <c r="E62" s="48"/>
      <c r="F62" s="48"/>
      <c r="G62" s="48"/>
      <c r="H62" s="48"/>
      <c r="I62" s="48"/>
      <c r="J62" s="48"/>
      <c r="K62" s="48"/>
      <c r="L62" s="106"/>
      <c r="S62" s="34"/>
      <c r="T62" s="34"/>
      <c r="U62" s="34"/>
      <c r="V62" s="34"/>
      <c r="W62" s="34"/>
      <c r="X62" s="34"/>
      <c r="Y62" s="34"/>
      <c r="Z62" s="34"/>
      <c r="AA62" s="34"/>
      <c r="AB62" s="34"/>
      <c r="AC62" s="34"/>
      <c r="AD62" s="34"/>
      <c r="AE62" s="34"/>
    </row>
    <row r="66" spans="1:63" s="2" customFormat="1" ht="6.95" customHeight="1">
      <c r="A66" s="34"/>
      <c r="B66" s="49"/>
      <c r="C66" s="50"/>
      <c r="D66" s="50"/>
      <c r="E66" s="50"/>
      <c r="F66" s="50"/>
      <c r="G66" s="50"/>
      <c r="H66" s="50"/>
      <c r="I66" s="50"/>
      <c r="J66" s="50"/>
      <c r="K66" s="50"/>
      <c r="L66" s="106"/>
      <c r="S66" s="34"/>
      <c r="T66" s="34"/>
      <c r="U66" s="34"/>
      <c r="V66" s="34"/>
      <c r="W66" s="34"/>
      <c r="X66" s="34"/>
      <c r="Y66" s="34"/>
      <c r="Z66" s="34"/>
      <c r="AA66" s="34"/>
      <c r="AB66" s="34"/>
      <c r="AC66" s="34"/>
      <c r="AD66" s="34"/>
      <c r="AE66" s="34"/>
    </row>
    <row r="67" spans="1:63" s="2" customFormat="1" ht="24.95" customHeight="1">
      <c r="A67" s="34"/>
      <c r="B67" s="35"/>
      <c r="C67" s="23" t="s">
        <v>103</v>
      </c>
      <c r="D67" s="36"/>
      <c r="E67" s="36"/>
      <c r="F67" s="36"/>
      <c r="G67" s="36"/>
      <c r="H67" s="36"/>
      <c r="I67" s="36"/>
      <c r="J67" s="36"/>
      <c r="K67" s="36"/>
      <c r="L67" s="106"/>
      <c r="S67" s="34"/>
      <c r="T67" s="34"/>
      <c r="U67" s="34"/>
      <c r="V67" s="34"/>
      <c r="W67" s="34"/>
      <c r="X67" s="34"/>
      <c r="Y67" s="34"/>
      <c r="Z67" s="34"/>
      <c r="AA67" s="34"/>
      <c r="AB67" s="34"/>
      <c r="AC67" s="34"/>
      <c r="AD67" s="34"/>
      <c r="AE67" s="34"/>
    </row>
    <row r="68" spans="1:63" s="2" customFormat="1" ht="6.95" customHeight="1">
      <c r="A68" s="34"/>
      <c r="B68" s="35"/>
      <c r="C68" s="36"/>
      <c r="D68" s="36"/>
      <c r="E68" s="36"/>
      <c r="F68" s="36"/>
      <c r="G68" s="36"/>
      <c r="H68" s="36"/>
      <c r="I68" s="36"/>
      <c r="J68" s="36"/>
      <c r="K68" s="36"/>
      <c r="L68" s="106"/>
      <c r="S68" s="34"/>
      <c r="T68" s="34"/>
      <c r="U68" s="34"/>
      <c r="V68" s="34"/>
      <c r="W68" s="34"/>
      <c r="X68" s="34"/>
      <c r="Y68" s="34"/>
      <c r="Z68" s="34"/>
      <c r="AA68" s="34"/>
      <c r="AB68" s="34"/>
      <c r="AC68" s="34"/>
      <c r="AD68" s="34"/>
      <c r="AE68" s="34"/>
    </row>
    <row r="69" spans="1:63" s="2" customFormat="1" ht="12" customHeight="1">
      <c r="A69" s="34"/>
      <c r="B69" s="35"/>
      <c r="C69" s="29" t="s">
        <v>16</v>
      </c>
      <c r="D69" s="36"/>
      <c r="E69" s="36"/>
      <c r="F69" s="36"/>
      <c r="G69" s="36"/>
      <c r="H69" s="36"/>
      <c r="I69" s="36"/>
      <c r="J69" s="36"/>
      <c r="K69" s="36"/>
      <c r="L69" s="106"/>
      <c r="S69" s="34"/>
      <c r="T69" s="34"/>
      <c r="U69" s="34"/>
      <c r="V69" s="34"/>
      <c r="W69" s="34"/>
      <c r="X69" s="34"/>
      <c r="Y69" s="34"/>
      <c r="Z69" s="34"/>
      <c r="AA69" s="34"/>
      <c r="AB69" s="34"/>
      <c r="AC69" s="34"/>
      <c r="AD69" s="34"/>
      <c r="AE69" s="34"/>
    </row>
    <row r="70" spans="1:63" s="2" customFormat="1" ht="16.5" customHeight="1">
      <c r="A70" s="34"/>
      <c r="B70" s="35"/>
      <c r="C70" s="36"/>
      <c r="D70" s="36"/>
      <c r="E70" s="291" t="str">
        <f>E7</f>
        <v>Oprava trati v úseku Chlumec n. C. - Městec Králové</v>
      </c>
      <c r="F70" s="292"/>
      <c r="G70" s="292"/>
      <c r="H70" s="292"/>
      <c r="I70" s="36"/>
      <c r="J70" s="36"/>
      <c r="K70" s="36"/>
      <c r="L70" s="106"/>
      <c r="S70" s="34"/>
      <c r="T70" s="34"/>
      <c r="U70" s="34"/>
      <c r="V70" s="34"/>
      <c r="W70" s="34"/>
      <c r="X70" s="34"/>
      <c r="Y70" s="34"/>
      <c r="Z70" s="34"/>
      <c r="AA70" s="34"/>
      <c r="AB70" s="34"/>
      <c r="AC70" s="34"/>
      <c r="AD70" s="34"/>
      <c r="AE70" s="34"/>
    </row>
    <row r="71" spans="1:63" s="2" customFormat="1" ht="12" customHeight="1">
      <c r="A71" s="34"/>
      <c r="B71" s="35"/>
      <c r="C71" s="29" t="s">
        <v>96</v>
      </c>
      <c r="D71" s="36"/>
      <c r="E71" s="36"/>
      <c r="F71" s="36"/>
      <c r="G71" s="36"/>
      <c r="H71" s="36"/>
      <c r="I71" s="36"/>
      <c r="J71" s="36"/>
      <c r="K71" s="36"/>
      <c r="L71" s="106"/>
      <c r="S71" s="34"/>
      <c r="T71" s="34"/>
      <c r="U71" s="34"/>
      <c r="V71" s="34"/>
      <c r="W71" s="34"/>
      <c r="X71" s="34"/>
      <c r="Y71" s="34"/>
      <c r="Z71" s="34"/>
      <c r="AA71" s="34"/>
      <c r="AB71" s="34"/>
      <c r="AC71" s="34"/>
      <c r="AD71" s="34"/>
      <c r="AE71" s="34"/>
    </row>
    <row r="72" spans="1:63" s="2" customFormat="1" ht="16.5" customHeight="1">
      <c r="A72" s="34"/>
      <c r="B72" s="35"/>
      <c r="C72" s="36"/>
      <c r="D72" s="36"/>
      <c r="E72" s="244" t="str">
        <f>E9</f>
        <v>VON - Vedlejší a ostatní náklady</v>
      </c>
      <c r="F72" s="293"/>
      <c r="G72" s="293"/>
      <c r="H72" s="293"/>
      <c r="I72" s="36"/>
      <c r="J72" s="36"/>
      <c r="K72" s="36"/>
      <c r="L72" s="106"/>
      <c r="S72" s="34"/>
      <c r="T72" s="34"/>
      <c r="U72" s="34"/>
      <c r="V72" s="34"/>
      <c r="W72" s="34"/>
      <c r="X72" s="34"/>
      <c r="Y72" s="34"/>
      <c r="Z72" s="34"/>
      <c r="AA72" s="34"/>
      <c r="AB72" s="34"/>
      <c r="AC72" s="34"/>
      <c r="AD72" s="34"/>
      <c r="AE72" s="34"/>
    </row>
    <row r="73" spans="1:63"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63" s="2" customFormat="1" ht="12" customHeight="1">
      <c r="A74" s="34"/>
      <c r="B74" s="35"/>
      <c r="C74" s="29" t="s">
        <v>21</v>
      </c>
      <c r="D74" s="36"/>
      <c r="E74" s="36"/>
      <c r="F74" s="27" t="str">
        <f>F12</f>
        <v>TÚ Chlumec n. C. - Městec Králové</v>
      </c>
      <c r="G74" s="36"/>
      <c r="H74" s="36"/>
      <c r="I74" s="29" t="s">
        <v>23</v>
      </c>
      <c r="J74" s="59" t="str">
        <f>IF(J12="","",J12)</f>
        <v>23. 11. 2021</v>
      </c>
      <c r="K74" s="36"/>
      <c r="L74" s="106"/>
      <c r="S74" s="34"/>
      <c r="T74" s="34"/>
      <c r="U74" s="34"/>
      <c r="V74" s="34"/>
      <c r="W74" s="34"/>
      <c r="X74" s="34"/>
      <c r="Y74" s="34"/>
      <c r="Z74" s="34"/>
      <c r="AA74" s="34"/>
      <c r="AB74" s="34"/>
      <c r="AC74" s="34"/>
      <c r="AD74" s="34"/>
      <c r="AE74" s="34"/>
    </row>
    <row r="75" spans="1:63" s="2" customFormat="1" ht="6.95" customHeight="1">
      <c r="A75" s="34"/>
      <c r="B75" s="35"/>
      <c r="C75" s="36"/>
      <c r="D75" s="36"/>
      <c r="E75" s="36"/>
      <c r="F75" s="36"/>
      <c r="G75" s="36"/>
      <c r="H75" s="36"/>
      <c r="I75" s="36"/>
      <c r="J75" s="36"/>
      <c r="K75" s="36"/>
      <c r="L75" s="106"/>
      <c r="S75" s="34"/>
      <c r="T75" s="34"/>
      <c r="U75" s="34"/>
      <c r="V75" s="34"/>
      <c r="W75" s="34"/>
      <c r="X75" s="34"/>
      <c r="Y75" s="34"/>
      <c r="Z75" s="34"/>
      <c r="AA75" s="34"/>
      <c r="AB75" s="34"/>
      <c r="AC75" s="34"/>
      <c r="AD75" s="34"/>
      <c r="AE75" s="34"/>
    </row>
    <row r="76" spans="1:63" s="2" customFormat="1" ht="15.2" customHeight="1">
      <c r="A76" s="34"/>
      <c r="B76" s="35"/>
      <c r="C76" s="29" t="s">
        <v>25</v>
      </c>
      <c r="D76" s="36"/>
      <c r="E76" s="36"/>
      <c r="F76" s="27" t="str">
        <f>E15</f>
        <v>Správa železnic, s.o.</v>
      </c>
      <c r="G76" s="36"/>
      <c r="H76" s="36"/>
      <c r="I76" s="29" t="s">
        <v>31</v>
      </c>
      <c r="J76" s="32" t="str">
        <f>E21</f>
        <v>bez PD</v>
      </c>
      <c r="K76" s="36"/>
      <c r="L76" s="106"/>
      <c r="S76" s="34"/>
      <c r="T76" s="34"/>
      <c r="U76" s="34"/>
      <c r="V76" s="34"/>
      <c r="W76" s="34"/>
      <c r="X76" s="34"/>
      <c r="Y76" s="34"/>
      <c r="Z76" s="34"/>
      <c r="AA76" s="34"/>
      <c r="AB76" s="34"/>
      <c r="AC76" s="34"/>
      <c r="AD76" s="34"/>
      <c r="AE76" s="34"/>
    </row>
    <row r="77" spans="1:63" s="2" customFormat="1" ht="25.7" customHeight="1">
      <c r="A77" s="34"/>
      <c r="B77" s="35"/>
      <c r="C77" s="29" t="s">
        <v>29</v>
      </c>
      <c r="D77" s="36"/>
      <c r="E77" s="36"/>
      <c r="F77" s="27" t="str">
        <f>IF(E18="","",E18)</f>
        <v>Vyplň údaj</v>
      </c>
      <c r="G77" s="36"/>
      <c r="H77" s="36"/>
      <c r="I77" s="29" t="s">
        <v>34</v>
      </c>
      <c r="J77" s="32" t="str">
        <f>E24</f>
        <v>Správa tratí Hradec Králové</v>
      </c>
      <c r="K77" s="36"/>
      <c r="L77" s="106"/>
      <c r="S77" s="34"/>
      <c r="T77" s="34"/>
      <c r="U77" s="34"/>
      <c r="V77" s="34"/>
      <c r="W77" s="34"/>
      <c r="X77" s="34"/>
      <c r="Y77" s="34"/>
      <c r="Z77" s="34"/>
      <c r="AA77" s="34"/>
      <c r="AB77" s="34"/>
      <c r="AC77" s="34"/>
      <c r="AD77" s="34"/>
      <c r="AE77" s="34"/>
    </row>
    <row r="78" spans="1:63" s="2" customFormat="1" ht="10.3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63" s="10" customFormat="1" ht="29.25" customHeight="1">
      <c r="A79" s="140"/>
      <c r="B79" s="141"/>
      <c r="C79" s="142" t="s">
        <v>104</v>
      </c>
      <c r="D79" s="143" t="s">
        <v>57</v>
      </c>
      <c r="E79" s="143" t="s">
        <v>53</v>
      </c>
      <c r="F79" s="143" t="s">
        <v>54</v>
      </c>
      <c r="G79" s="143" t="s">
        <v>105</v>
      </c>
      <c r="H79" s="143" t="s">
        <v>106</v>
      </c>
      <c r="I79" s="143" t="s">
        <v>107</v>
      </c>
      <c r="J79" s="143" t="s">
        <v>100</v>
      </c>
      <c r="K79" s="144" t="s">
        <v>108</v>
      </c>
      <c r="L79" s="145"/>
      <c r="M79" s="68" t="s">
        <v>19</v>
      </c>
      <c r="N79" s="69" t="s">
        <v>42</v>
      </c>
      <c r="O79" s="69" t="s">
        <v>109</v>
      </c>
      <c r="P79" s="69" t="s">
        <v>110</v>
      </c>
      <c r="Q79" s="69" t="s">
        <v>111</v>
      </c>
      <c r="R79" s="69" t="s">
        <v>112</v>
      </c>
      <c r="S79" s="69" t="s">
        <v>113</v>
      </c>
      <c r="T79" s="70" t="s">
        <v>114</v>
      </c>
      <c r="U79" s="140"/>
      <c r="V79" s="140"/>
      <c r="W79" s="140"/>
      <c r="X79" s="140"/>
      <c r="Y79" s="140"/>
      <c r="Z79" s="140"/>
      <c r="AA79" s="140"/>
      <c r="AB79" s="140"/>
      <c r="AC79" s="140"/>
      <c r="AD79" s="140"/>
      <c r="AE79" s="140"/>
    </row>
    <row r="80" spans="1:63" s="2" customFormat="1" ht="22.9" customHeight="1">
      <c r="A80" s="34"/>
      <c r="B80" s="35"/>
      <c r="C80" s="75" t="s">
        <v>115</v>
      </c>
      <c r="D80" s="36"/>
      <c r="E80" s="36"/>
      <c r="F80" s="36"/>
      <c r="G80" s="36"/>
      <c r="H80" s="36"/>
      <c r="I80" s="36"/>
      <c r="J80" s="146">
        <f>BK80</f>
        <v>0</v>
      </c>
      <c r="K80" s="36"/>
      <c r="L80" s="39"/>
      <c r="M80" s="71"/>
      <c r="N80" s="147"/>
      <c r="O80" s="72"/>
      <c r="P80" s="148">
        <f>P81</f>
        <v>0</v>
      </c>
      <c r="Q80" s="72"/>
      <c r="R80" s="148">
        <f>R81</f>
        <v>0</v>
      </c>
      <c r="S80" s="72"/>
      <c r="T80" s="149">
        <f>T81</f>
        <v>0</v>
      </c>
      <c r="U80" s="34"/>
      <c r="V80" s="34"/>
      <c r="W80" s="34"/>
      <c r="X80" s="34"/>
      <c r="Y80" s="34"/>
      <c r="Z80" s="34"/>
      <c r="AA80" s="34"/>
      <c r="AB80" s="34"/>
      <c r="AC80" s="34"/>
      <c r="AD80" s="34"/>
      <c r="AE80" s="34"/>
      <c r="AT80" s="17" t="s">
        <v>71</v>
      </c>
      <c r="AU80" s="17" t="s">
        <v>101</v>
      </c>
      <c r="BK80" s="150">
        <f>BK81</f>
        <v>0</v>
      </c>
    </row>
    <row r="81" spans="1:65" s="14" customFormat="1" ht="25.9" customHeight="1">
      <c r="B81" s="211"/>
      <c r="C81" s="212"/>
      <c r="D81" s="213" t="s">
        <v>71</v>
      </c>
      <c r="E81" s="214" t="s">
        <v>146</v>
      </c>
      <c r="F81" s="214" t="s">
        <v>93</v>
      </c>
      <c r="G81" s="212"/>
      <c r="H81" s="212"/>
      <c r="I81" s="215"/>
      <c r="J81" s="216">
        <f>BK81</f>
        <v>0</v>
      </c>
      <c r="K81" s="212"/>
      <c r="L81" s="217"/>
      <c r="M81" s="218"/>
      <c r="N81" s="219"/>
      <c r="O81" s="219"/>
      <c r="P81" s="220">
        <f>SUM(P82:P99)</f>
        <v>0</v>
      </c>
      <c r="Q81" s="219"/>
      <c r="R81" s="220">
        <f>SUM(R82:R99)</f>
        <v>0</v>
      </c>
      <c r="S81" s="219"/>
      <c r="T81" s="221">
        <f>SUM(T82:T99)</f>
        <v>0</v>
      </c>
      <c r="AR81" s="222" t="s">
        <v>146</v>
      </c>
      <c r="AT81" s="223" t="s">
        <v>71</v>
      </c>
      <c r="AU81" s="223" t="s">
        <v>72</v>
      </c>
      <c r="AY81" s="222" t="s">
        <v>122</v>
      </c>
      <c r="BK81" s="224">
        <f>SUM(BK82:BK99)</f>
        <v>0</v>
      </c>
    </row>
    <row r="82" spans="1:65" s="2" customFormat="1" ht="24">
      <c r="A82" s="34"/>
      <c r="B82" s="35"/>
      <c r="C82" s="151" t="s">
        <v>80</v>
      </c>
      <c r="D82" s="151" t="s">
        <v>116</v>
      </c>
      <c r="E82" s="152" t="s">
        <v>990</v>
      </c>
      <c r="F82" s="153" t="s">
        <v>991</v>
      </c>
      <c r="G82" s="154" t="s">
        <v>992</v>
      </c>
      <c r="H82" s="155">
        <v>1</v>
      </c>
      <c r="I82" s="156"/>
      <c r="J82" s="157">
        <f>ROUND(I82*H82,2)</f>
        <v>0</v>
      </c>
      <c r="K82" s="153" t="s">
        <v>120</v>
      </c>
      <c r="L82" s="39"/>
      <c r="M82" s="158" t="s">
        <v>19</v>
      </c>
      <c r="N82" s="159" t="s">
        <v>43</v>
      </c>
      <c r="O82" s="64"/>
      <c r="P82" s="160">
        <f>O82*H82</f>
        <v>0</v>
      </c>
      <c r="Q82" s="160">
        <v>0</v>
      </c>
      <c r="R82" s="160">
        <f>Q82*H82</f>
        <v>0</v>
      </c>
      <c r="S82" s="160">
        <v>0</v>
      </c>
      <c r="T82" s="161">
        <f>S82*H82</f>
        <v>0</v>
      </c>
      <c r="U82" s="34"/>
      <c r="V82" s="34"/>
      <c r="W82" s="34"/>
      <c r="X82" s="34"/>
      <c r="Y82" s="34"/>
      <c r="Z82" s="34"/>
      <c r="AA82" s="34"/>
      <c r="AB82" s="34"/>
      <c r="AC82" s="34"/>
      <c r="AD82" s="34"/>
      <c r="AE82" s="34"/>
      <c r="AR82" s="162" t="s">
        <v>993</v>
      </c>
      <c r="AT82" s="162" t="s">
        <v>116</v>
      </c>
      <c r="AU82" s="162" t="s">
        <v>80</v>
      </c>
      <c r="AY82" s="17" t="s">
        <v>122</v>
      </c>
      <c r="BE82" s="163">
        <f>IF(N82="základní",J82,0)</f>
        <v>0</v>
      </c>
      <c r="BF82" s="163">
        <f>IF(N82="snížená",J82,0)</f>
        <v>0</v>
      </c>
      <c r="BG82" s="163">
        <f>IF(N82="zákl. přenesená",J82,0)</f>
        <v>0</v>
      </c>
      <c r="BH82" s="163">
        <f>IF(N82="sníž. přenesená",J82,0)</f>
        <v>0</v>
      </c>
      <c r="BI82" s="163">
        <f>IF(N82="nulová",J82,0)</f>
        <v>0</v>
      </c>
      <c r="BJ82" s="17" t="s">
        <v>80</v>
      </c>
      <c r="BK82" s="163">
        <f>ROUND(I82*H82,2)</f>
        <v>0</v>
      </c>
      <c r="BL82" s="17" t="s">
        <v>993</v>
      </c>
      <c r="BM82" s="162" t="s">
        <v>82</v>
      </c>
    </row>
    <row r="83" spans="1:65" s="2" customFormat="1" ht="11.25">
      <c r="A83" s="34"/>
      <c r="B83" s="35"/>
      <c r="C83" s="36"/>
      <c r="D83" s="164" t="s">
        <v>123</v>
      </c>
      <c r="E83" s="36"/>
      <c r="F83" s="165" t="s">
        <v>991</v>
      </c>
      <c r="G83" s="36"/>
      <c r="H83" s="36"/>
      <c r="I83" s="166"/>
      <c r="J83" s="36"/>
      <c r="K83" s="36"/>
      <c r="L83" s="39"/>
      <c r="M83" s="167"/>
      <c r="N83" s="168"/>
      <c r="O83" s="64"/>
      <c r="P83" s="64"/>
      <c r="Q83" s="64"/>
      <c r="R83" s="64"/>
      <c r="S83" s="64"/>
      <c r="T83" s="65"/>
      <c r="U83" s="34"/>
      <c r="V83" s="34"/>
      <c r="W83" s="34"/>
      <c r="X83" s="34"/>
      <c r="Y83" s="34"/>
      <c r="Z83" s="34"/>
      <c r="AA83" s="34"/>
      <c r="AB83" s="34"/>
      <c r="AC83" s="34"/>
      <c r="AD83" s="34"/>
      <c r="AE83" s="34"/>
      <c r="AT83" s="17" t="s">
        <v>123</v>
      </c>
      <c r="AU83" s="17" t="s">
        <v>80</v>
      </c>
    </row>
    <row r="84" spans="1:65" s="2" customFormat="1" ht="24.2" customHeight="1">
      <c r="A84" s="34"/>
      <c r="B84" s="35"/>
      <c r="C84" s="151" t="s">
        <v>82</v>
      </c>
      <c r="D84" s="151" t="s">
        <v>116</v>
      </c>
      <c r="E84" s="152" t="s">
        <v>994</v>
      </c>
      <c r="F84" s="153" t="s">
        <v>995</v>
      </c>
      <c r="G84" s="154" t="s">
        <v>992</v>
      </c>
      <c r="H84" s="155">
        <v>1</v>
      </c>
      <c r="I84" s="156"/>
      <c r="J84" s="157">
        <f>ROUND(I84*H84,2)</f>
        <v>0</v>
      </c>
      <c r="K84" s="153" t="s">
        <v>120</v>
      </c>
      <c r="L84" s="39"/>
      <c r="M84" s="158" t="s">
        <v>19</v>
      </c>
      <c r="N84" s="159" t="s">
        <v>43</v>
      </c>
      <c r="O84" s="64"/>
      <c r="P84" s="160">
        <f>O84*H84</f>
        <v>0</v>
      </c>
      <c r="Q84" s="160">
        <v>0</v>
      </c>
      <c r="R84" s="160">
        <f>Q84*H84</f>
        <v>0</v>
      </c>
      <c r="S84" s="160">
        <v>0</v>
      </c>
      <c r="T84" s="161">
        <f>S84*H84</f>
        <v>0</v>
      </c>
      <c r="U84" s="34"/>
      <c r="V84" s="34"/>
      <c r="W84" s="34"/>
      <c r="X84" s="34"/>
      <c r="Y84" s="34"/>
      <c r="Z84" s="34"/>
      <c r="AA84" s="34"/>
      <c r="AB84" s="34"/>
      <c r="AC84" s="34"/>
      <c r="AD84" s="34"/>
      <c r="AE84" s="34"/>
      <c r="AR84" s="162" t="s">
        <v>993</v>
      </c>
      <c r="AT84" s="162" t="s">
        <v>116</v>
      </c>
      <c r="AU84" s="162" t="s">
        <v>80</v>
      </c>
      <c r="AY84" s="17" t="s">
        <v>122</v>
      </c>
      <c r="BE84" s="163">
        <f>IF(N84="základní",J84,0)</f>
        <v>0</v>
      </c>
      <c r="BF84" s="163">
        <f>IF(N84="snížená",J84,0)</f>
        <v>0</v>
      </c>
      <c r="BG84" s="163">
        <f>IF(N84="zákl. přenesená",J84,0)</f>
        <v>0</v>
      </c>
      <c r="BH84" s="163">
        <f>IF(N84="sníž. přenesená",J84,0)</f>
        <v>0</v>
      </c>
      <c r="BI84" s="163">
        <f>IF(N84="nulová",J84,0)</f>
        <v>0</v>
      </c>
      <c r="BJ84" s="17" t="s">
        <v>80</v>
      </c>
      <c r="BK84" s="163">
        <f>ROUND(I84*H84,2)</f>
        <v>0</v>
      </c>
      <c r="BL84" s="17" t="s">
        <v>993</v>
      </c>
      <c r="BM84" s="162" t="s">
        <v>121</v>
      </c>
    </row>
    <row r="85" spans="1:65" s="2" customFormat="1" ht="19.5">
      <c r="A85" s="34"/>
      <c r="B85" s="35"/>
      <c r="C85" s="36"/>
      <c r="D85" s="164" t="s">
        <v>123</v>
      </c>
      <c r="E85" s="36"/>
      <c r="F85" s="165" t="s">
        <v>995</v>
      </c>
      <c r="G85" s="36"/>
      <c r="H85" s="36"/>
      <c r="I85" s="166"/>
      <c r="J85" s="36"/>
      <c r="K85" s="36"/>
      <c r="L85" s="39"/>
      <c r="M85" s="167"/>
      <c r="N85" s="168"/>
      <c r="O85" s="64"/>
      <c r="P85" s="64"/>
      <c r="Q85" s="64"/>
      <c r="R85" s="64"/>
      <c r="S85" s="64"/>
      <c r="T85" s="65"/>
      <c r="U85" s="34"/>
      <c r="V85" s="34"/>
      <c r="W85" s="34"/>
      <c r="X85" s="34"/>
      <c r="Y85" s="34"/>
      <c r="Z85" s="34"/>
      <c r="AA85" s="34"/>
      <c r="AB85" s="34"/>
      <c r="AC85" s="34"/>
      <c r="AD85" s="34"/>
      <c r="AE85" s="34"/>
      <c r="AT85" s="17" t="s">
        <v>123</v>
      </c>
      <c r="AU85" s="17" t="s">
        <v>80</v>
      </c>
    </row>
    <row r="86" spans="1:65" s="2" customFormat="1" ht="24">
      <c r="A86" s="34"/>
      <c r="B86" s="35"/>
      <c r="C86" s="151" t="s">
        <v>127</v>
      </c>
      <c r="D86" s="151" t="s">
        <v>116</v>
      </c>
      <c r="E86" s="152" t="s">
        <v>996</v>
      </c>
      <c r="F86" s="153" t="s">
        <v>997</v>
      </c>
      <c r="G86" s="154" t="s">
        <v>992</v>
      </c>
      <c r="H86" s="155">
        <v>1</v>
      </c>
      <c r="I86" s="156"/>
      <c r="J86" s="157">
        <f>ROUND(I86*H86,2)</f>
        <v>0</v>
      </c>
      <c r="K86" s="153" t="s">
        <v>120</v>
      </c>
      <c r="L86" s="39"/>
      <c r="M86" s="158" t="s">
        <v>19</v>
      </c>
      <c r="N86" s="159" t="s">
        <v>43</v>
      </c>
      <c r="O86" s="64"/>
      <c r="P86" s="160">
        <f>O86*H86</f>
        <v>0</v>
      </c>
      <c r="Q86" s="160">
        <v>0</v>
      </c>
      <c r="R86" s="160">
        <f>Q86*H86</f>
        <v>0</v>
      </c>
      <c r="S86" s="160">
        <v>0</v>
      </c>
      <c r="T86" s="161">
        <f>S86*H86</f>
        <v>0</v>
      </c>
      <c r="U86" s="34"/>
      <c r="V86" s="34"/>
      <c r="W86" s="34"/>
      <c r="X86" s="34"/>
      <c r="Y86" s="34"/>
      <c r="Z86" s="34"/>
      <c r="AA86" s="34"/>
      <c r="AB86" s="34"/>
      <c r="AC86" s="34"/>
      <c r="AD86" s="34"/>
      <c r="AE86" s="34"/>
      <c r="AR86" s="162" t="s">
        <v>993</v>
      </c>
      <c r="AT86" s="162" t="s">
        <v>116</v>
      </c>
      <c r="AU86" s="162" t="s">
        <v>80</v>
      </c>
      <c r="AY86" s="17" t="s">
        <v>122</v>
      </c>
      <c r="BE86" s="163">
        <f>IF(N86="základní",J86,0)</f>
        <v>0</v>
      </c>
      <c r="BF86" s="163">
        <f>IF(N86="snížená",J86,0)</f>
        <v>0</v>
      </c>
      <c r="BG86" s="163">
        <f>IF(N86="zákl. přenesená",J86,0)</f>
        <v>0</v>
      </c>
      <c r="BH86" s="163">
        <f>IF(N86="sníž. přenesená",J86,0)</f>
        <v>0</v>
      </c>
      <c r="BI86" s="163">
        <f>IF(N86="nulová",J86,0)</f>
        <v>0</v>
      </c>
      <c r="BJ86" s="17" t="s">
        <v>80</v>
      </c>
      <c r="BK86" s="163">
        <f>ROUND(I86*H86,2)</f>
        <v>0</v>
      </c>
      <c r="BL86" s="17" t="s">
        <v>993</v>
      </c>
      <c r="BM86" s="162" t="s">
        <v>131</v>
      </c>
    </row>
    <row r="87" spans="1:65" s="2" customFormat="1" ht="11.25">
      <c r="A87" s="34"/>
      <c r="B87" s="35"/>
      <c r="C87" s="36"/>
      <c r="D87" s="164" t="s">
        <v>123</v>
      </c>
      <c r="E87" s="36"/>
      <c r="F87" s="165" t="s">
        <v>998</v>
      </c>
      <c r="G87" s="36"/>
      <c r="H87" s="36"/>
      <c r="I87" s="166"/>
      <c r="J87" s="36"/>
      <c r="K87" s="36"/>
      <c r="L87" s="39"/>
      <c r="M87" s="167"/>
      <c r="N87" s="168"/>
      <c r="O87" s="64"/>
      <c r="P87" s="64"/>
      <c r="Q87" s="64"/>
      <c r="R87" s="64"/>
      <c r="S87" s="64"/>
      <c r="T87" s="65"/>
      <c r="U87" s="34"/>
      <c r="V87" s="34"/>
      <c r="W87" s="34"/>
      <c r="X87" s="34"/>
      <c r="Y87" s="34"/>
      <c r="Z87" s="34"/>
      <c r="AA87" s="34"/>
      <c r="AB87" s="34"/>
      <c r="AC87" s="34"/>
      <c r="AD87" s="34"/>
      <c r="AE87" s="34"/>
      <c r="AT87" s="17" t="s">
        <v>123</v>
      </c>
      <c r="AU87" s="17" t="s">
        <v>80</v>
      </c>
    </row>
    <row r="88" spans="1:65" s="2" customFormat="1" ht="66.75" customHeight="1">
      <c r="A88" s="34"/>
      <c r="B88" s="35"/>
      <c r="C88" s="151" t="s">
        <v>121</v>
      </c>
      <c r="D88" s="151" t="s">
        <v>116</v>
      </c>
      <c r="E88" s="152" t="s">
        <v>999</v>
      </c>
      <c r="F88" s="153" t="s">
        <v>1000</v>
      </c>
      <c r="G88" s="154" t="s">
        <v>992</v>
      </c>
      <c r="H88" s="155">
        <v>1</v>
      </c>
      <c r="I88" s="156"/>
      <c r="J88" s="157">
        <f>ROUND(I88*H88,2)</f>
        <v>0</v>
      </c>
      <c r="K88" s="153" t="s">
        <v>120</v>
      </c>
      <c r="L88" s="39"/>
      <c r="M88" s="158" t="s">
        <v>19</v>
      </c>
      <c r="N88" s="159" t="s">
        <v>43</v>
      </c>
      <c r="O88" s="64"/>
      <c r="P88" s="160">
        <f>O88*H88</f>
        <v>0</v>
      </c>
      <c r="Q88" s="160">
        <v>0</v>
      </c>
      <c r="R88" s="160">
        <f>Q88*H88</f>
        <v>0</v>
      </c>
      <c r="S88" s="160">
        <v>0</v>
      </c>
      <c r="T88" s="161">
        <f>S88*H88</f>
        <v>0</v>
      </c>
      <c r="U88" s="34"/>
      <c r="V88" s="34"/>
      <c r="W88" s="34"/>
      <c r="X88" s="34"/>
      <c r="Y88" s="34"/>
      <c r="Z88" s="34"/>
      <c r="AA88" s="34"/>
      <c r="AB88" s="34"/>
      <c r="AC88" s="34"/>
      <c r="AD88" s="34"/>
      <c r="AE88" s="34"/>
      <c r="AR88" s="162" t="s">
        <v>993</v>
      </c>
      <c r="AT88" s="162" t="s">
        <v>116</v>
      </c>
      <c r="AU88" s="162" t="s">
        <v>80</v>
      </c>
      <c r="AY88" s="17" t="s">
        <v>122</v>
      </c>
      <c r="BE88" s="163">
        <f>IF(N88="základní",J88,0)</f>
        <v>0</v>
      </c>
      <c r="BF88" s="163">
        <f>IF(N88="snížená",J88,0)</f>
        <v>0</v>
      </c>
      <c r="BG88" s="163">
        <f>IF(N88="zákl. přenesená",J88,0)</f>
        <v>0</v>
      </c>
      <c r="BH88" s="163">
        <f>IF(N88="sníž. přenesená",J88,0)</f>
        <v>0</v>
      </c>
      <c r="BI88" s="163">
        <f>IF(N88="nulová",J88,0)</f>
        <v>0</v>
      </c>
      <c r="BJ88" s="17" t="s">
        <v>80</v>
      </c>
      <c r="BK88" s="163">
        <f>ROUND(I88*H88,2)</f>
        <v>0</v>
      </c>
      <c r="BL88" s="17" t="s">
        <v>993</v>
      </c>
      <c r="BM88" s="162" t="s">
        <v>149</v>
      </c>
    </row>
    <row r="89" spans="1:65" s="2" customFormat="1" ht="39">
      <c r="A89" s="34"/>
      <c r="B89" s="35"/>
      <c r="C89" s="36"/>
      <c r="D89" s="164" t="s">
        <v>123</v>
      </c>
      <c r="E89" s="36"/>
      <c r="F89" s="165" t="s">
        <v>1000</v>
      </c>
      <c r="G89" s="36"/>
      <c r="H89" s="36"/>
      <c r="I89" s="166"/>
      <c r="J89" s="36"/>
      <c r="K89" s="36"/>
      <c r="L89" s="39"/>
      <c r="M89" s="167"/>
      <c r="N89" s="168"/>
      <c r="O89" s="64"/>
      <c r="P89" s="64"/>
      <c r="Q89" s="64"/>
      <c r="R89" s="64"/>
      <c r="S89" s="64"/>
      <c r="T89" s="65"/>
      <c r="U89" s="34"/>
      <c r="V89" s="34"/>
      <c r="W89" s="34"/>
      <c r="X89" s="34"/>
      <c r="Y89" s="34"/>
      <c r="Z89" s="34"/>
      <c r="AA89" s="34"/>
      <c r="AB89" s="34"/>
      <c r="AC89" s="34"/>
      <c r="AD89" s="34"/>
      <c r="AE89" s="34"/>
      <c r="AT89" s="17" t="s">
        <v>123</v>
      </c>
      <c r="AU89" s="17" t="s">
        <v>80</v>
      </c>
    </row>
    <row r="90" spans="1:65" s="2" customFormat="1" ht="33" customHeight="1">
      <c r="A90" s="34"/>
      <c r="B90" s="35"/>
      <c r="C90" s="151" t="s">
        <v>146</v>
      </c>
      <c r="D90" s="151" t="s">
        <v>116</v>
      </c>
      <c r="E90" s="152" t="s">
        <v>1001</v>
      </c>
      <c r="F90" s="153" t="s">
        <v>1002</v>
      </c>
      <c r="G90" s="154" t="s">
        <v>992</v>
      </c>
      <c r="H90" s="155">
        <v>1</v>
      </c>
      <c r="I90" s="156"/>
      <c r="J90" s="157">
        <f>ROUND(I90*H90,2)</f>
        <v>0</v>
      </c>
      <c r="K90" s="153" t="s">
        <v>120</v>
      </c>
      <c r="L90" s="39"/>
      <c r="M90" s="158" t="s">
        <v>19</v>
      </c>
      <c r="N90" s="159" t="s">
        <v>43</v>
      </c>
      <c r="O90" s="64"/>
      <c r="P90" s="160">
        <f>O90*H90</f>
        <v>0</v>
      </c>
      <c r="Q90" s="160">
        <v>0</v>
      </c>
      <c r="R90" s="160">
        <f>Q90*H90</f>
        <v>0</v>
      </c>
      <c r="S90" s="160">
        <v>0</v>
      </c>
      <c r="T90" s="161">
        <f>S90*H90</f>
        <v>0</v>
      </c>
      <c r="U90" s="34"/>
      <c r="V90" s="34"/>
      <c r="W90" s="34"/>
      <c r="X90" s="34"/>
      <c r="Y90" s="34"/>
      <c r="Z90" s="34"/>
      <c r="AA90" s="34"/>
      <c r="AB90" s="34"/>
      <c r="AC90" s="34"/>
      <c r="AD90" s="34"/>
      <c r="AE90" s="34"/>
      <c r="AR90" s="162" t="s">
        <v>993</v>
      </c>
      <c r="AT90" s="162" t="s">
        <v>116</v>
      </c>
      <c r="AU90" s="162" t="s">
        <v>80</v>
      </c>
      <c r="AY90" s="17" t="s">
        <v>122</v>
      </c>
      <c r="BE90" s="163">
        <f>IF(N90="základní",J90,0)</f>
        <v>0</v>
      </c>
      <c r="BF90" s="163">
        <f>IF(N90="snížená",J90,0)</f>
        <v>0</v>
      </c>
      <c r="BG90" s="163">
        <f>IF(N90="zákl. přenesená",J90,0)</f>
        <v>0</v>
      </c>
      <c r="BH90" s="163">
        <f>IF(N90="sníž. přenesená",J90,0)</f>
        <v>0</v>
      </c>
      <c r="BI90" s="163">
        <f>IF(N90="nulová",J90,0)</f>
        <v>0</v>
      </c>
      <c r="BJ90" s="17" t="s">
        <v>80</v>
      </c>
      <c r="BK90" s="163">
        <f>ROUND(I90*H90,2)</f>
        <v>0</v>
      </c>
      <c r="BL90" s="17" t="s">
        <v>993</v>
      </c>
      <c r="BM90" s="162" t="s">
        <v>142</v>
      </c>
    </row>
    <row r="91" spans="1:65" s="2" customFormat="1" ht="19.5">
      <c r="A91" s="34"/>
      <c r="B91" s="35"/>
      <c r="C91" s="36"/>
      <c r="D91" s="164" t="s">
        <v>123</v>
      </c>
      <c r="E91" s="36"/>
      <c r="F91" s="165" t="s">
        <v>1002</v>
      </c>
      <c r="G91" s="36"/>
      <c r="H91" s="36"/>
      <c r="I91" s="166"/>
      <c r="J91" s="36"/>
      <c r="K91" s="36"/>
      <c r="L91" s="39"/>
      <c r="M91" s="167"/>
      <c r="N91" s="168"/>
      <c r="O91" s="64"/>
      <c r="P91" s="64"/>
      <c r="Q91" s="64"/>
      <c r="R91" s="64"/>
      <c r="S91" s="64"/>
      <c r="T91" s="65"/>
      <c r="U91" s="34"/>
      <c r="V91" s="34"/>
      <c r="W91" s="34"/>
      <c r="X91" s="34"/>
      <c r="Y91" s="34"/>
      <c r="Z91" s="34"/>
      <c r="AA91" s="34"/>
      <c r="AB91" s="34"/>
      <c r="AC91" s="34"/>
      <c r="AD91" s="34"/>
      <c r="AE91" s="34"/>
      <c r="AT91" s="17" t="s">
        <v>123</v>
      </c>
      <c r="AU91" s="17" t="s">
        <v>80</v>
      </c>
    </row>
    <row r="92" spans="1:65" s="2" customFormat="1" ht="24.2" customHeight="1">
      <c r="A92" s="34"/>
      <c r="B92" s="35"/>
      <c r="C92" s="151" t="s">
        <v>131</v>
      </c>
      <c r="D92" s="151" t="s">
        <v>116</v>
      </c>
      <c r="E92" s="152" t="s">
        <v>1003</v>
      </c>
      <c r="F92" s="153" t="s">
        <v>1004</v>
      </c>
      <c r="G92" s="154" t="s">
        <v>992</v>
      </c>
      <c r="H92" s="155">
        <v>1</v>
      </c>
      <c r="I92" s="156"/>
      <c r="J92" s="157">
        <f>ROUND(I92*H92,2)</f>
        <v>0</v>
      </c>
      <c r="K92" s="153" t="s">
        <v>120</v>
      </c>
      <c r="L92" s="39"/>
      <c r="M92" s="158" t="s">
        <v>19</v>
      </c>
      <c r="N92" s="159" t="s">
        <v>43</v>
      </c>
      <c r="O92" s="64"/>
      <c r="P92" s="160">
        <f>O92*H92</f>
        <v>0</v>
      </c>
      <c r="Q92" s="160">
        <v>0</v>
      </c>
      <c r="R92" s="160">
        <f>Q92*H92</f>
        <v>0</v>
      </c>
      <c r="S92" s="160">
        <v>0</v>
      </c>
      <c r="T92" s="161">
        <f>S92*H92</f>
        <v>0</v>
      </c>
      <c r="U92" s="34"/>
      <c r="V92" s="34"/>
      <c r="W92" s="34"/>
      <c r="X92" s="34"/>
      <c r="Y92" s="34"/>
      <c r="Z92" s="34"/>
      <c r="AA92" s="34"/>
      <c r="AB92" s="34"/>
      <c r="AC92" s="34"/>
      <c r="AD92" s="34"/>
      <c r="AE92" s="34"/>
      <c r="AR92" s="162" t="s">
        <v>121</v>
      </c>
      <c r="AT92" s="162" t="s">
        <v>116</v>
      </c>
      <c r="AU92" s="162" t="s">
        <v>80</v>
      </c>
      <c r="AY92" s="17" t="s">
        <v>122</v>
      </c>
      <c r="BE92" s="163">
        <f>IF(N92="základní",J92,0)</f>
        <v>0</v>
      </c>
      <c r="BF92" s="163">
        <f>IF(N92="snížená",J92,0)</f>
        <v>0</v>
      </c>
      <c r="BG92" s="163">
        <f>IF(N92="zákl. přenesená",J92,0)</f>
        <v>0</v>
      </c>
      <c r="BH92" s="163">
        <f>IF(N92="sníž. přenesená",J92,0)</f>
        <v>0</v>
      </c>
      <c r="BI92" s="163">
        <f>IF(N92="nulová",J92,0)</f>
        <v>0</v>
      </c>
      <c r="BJ92" s="17" t="s">
        <v>80</v>
      </c>
      <c r="BK92" s="163">
        <f>ROUND(I92*H92,2)</f>
        <v>0</v>
      </c>
      <c r="BL92" s="17" t="s">
        <v>121</v>
      </c>
      <c r="BM92" s="162" t="s">
        <v>1005</v>
      </c>
    </row>
    <row r="93" spans="1:65" s="2" customFormat="1" ht="48.75">
      <c r="A93" s="34"/>
      <c r="B93" s="35"/>
      <c r="C93" s="36"/>
      <c r="D93" s="164" t="s">
        <v>123</v>
      </c>
      <c r="E93" s="36"/>
      <c r="F93" s="165" t="s">
        <v>1006</v>
      </c>
      <c r="G93" s="36"/>
      <c r="H93" s="36"/>
      <c r="I93" s="166"/>
      <c r="J93" s="36"/>
      <c r="K93" s="36"/>
      <c r="L93" s="39"/>
      <c r="M93" s="167"/>
      <c r="N93" s="168"/>
      <c r="O93" s="64"/>
      <c r="P93" s="64"/>
      <c r="Q93" s="64"/>
      <c r="R93" s="64"/>
      <c r="S93" s="64"/>
      <c r="T93" s="65"/>
      <c r="U93" s="34"/>
      <c r="V93" s="34"/>
      <c r="W93" s="34"/>
      <c r="X93" s="34"/>
      <c r="Y93" s="34"/>
      <c r="Z93" s="34"/>
      <c r="AA93" s="34"/>
      <c r="AB93" s="34"/>
      <c r="AC93" s="34"/>
      <c r="AD93" s="34"/>
      <c r="AE93" s="34"/>
      <c r="AT93" s="17" t="s">
        <v>123</v>
      </c>
      <c r="AU93" s="17" t="s">
        <v>80</v>
      </c>
    </row>
    <row r="94" spans="1:65" s="2" customFormat="1" ht="24">
      <c r="A94" s="34"/>
      <c r="B94" s="35"/>
      <c r="C94" s="151" t="s">
        <v>154</v>
      </c>
      <c r="D94" s="151" t="s">
        <v>116</v>
      </c>
      <c r="E94" s="152" t="s">
        <v>1007</v>
      </c>
      <c r="F94" s="153" t="s">
        <v>1008</v>
      </c>
      <c r="G94" s="154" t="s">
        <v>992</v>
      </c>
      <c r="H94" s="155">
        <v>1</v>
      </c>
      <c r="I94" s="156"/>
      <c r="J94" s="157">
        <f>ROUND(I94*H94,2)</f>
        <v>0</v>
      </c>
      <c r="K94" s="153" t="s">
        <v>120</v>
      </c>
      <c r="L94" s="39"/>
      <c r="M94" s="158" t="s">
        <v>19</v>
      </c>
      <c r="N94" s="159" t="s">
        <v>43</v>
      </c>
      <c r="O94" s="64"/>
      <c r="P94" s="160">
        <f>O94*H94</f>
        <v>0</v>
      </c>
      <c r="Q94" s="160">
        <v>0</v>
      </c>
      <c r="R94" s="160">
        <f>Q94*H94</f>
        <v>0</v>
      </c>
      <c r="S94" s="160">
        <v>0</v>
      </c>
      <c r="T94" s="161">
        <f>S94*H94</f>
        <v>0</v>
      </c>
      <c r="U94" s="34"/>
      <c r="V94" s="34"/>
      <c r="W94" s="34"/>
      <c r="X94" s="34"/>
      <c r="Y94" s="34"/>
      <c r="Z94" s="34"/>
      <c r="AA94" s="34"/>
      <c r="AB94" s="34"/>
      <c r="AC94" s="34"/>
      <c r="AD94" s="34"/>
      <c r="AE94" s="34"/>
      <c r="AR94" s="162" t="s">
        <v>993</v>
      </c>
      <c r="AT94" s="162" t="s">
        <v>116</v>
      </c>
      <c r="AU94" s="162" t="s">
        <v>80</v>
      </c>
      <c r="AY94" s="17" t="s">
        <v>122</v>
      </c>
      <c r="BE94" s="163">
        <f>IF(N94="základní",J94,0)</f>
        <v>0</v>
      </c>
      <c r="BF94" s="163">
        <f>IF(N94="snížená",J94,0)</f>
        <v>0</v>
      </c>
      <c r="BG94" s="163">
        <f>IF(N94="zákl. přenesená",J94,0)</f>
        <v>0</v>
      </c>
      <c r="BH94" s="163">
        <f>IF(N94="sníž. přenesená",J94,0)</f>
        <v>0</v>
      </c>
      <c r="BI94" s="163">
        <f>IF(N94="nulová",J94,0)</f>
        <v>0</v>
      </c>
      <c r="BJ94" s="17" t="s">
        <v>80</v>
      </c>
      <c r="BK94" s="163">
        <f>ROUND(I94*H94,2)</f>
        <v>0</v>
      </c>
      <c r="BL94" s="17" t="s">
        <v>993</v>
      </c>
      <c r="BM94" s="162" t="s">
        <v>153</v>
      </c>
    </row>
    <row r="95" spans="1:65" s="2" customFormat="1" ht="11.25">
      <c r="A95" s="34"/>
      <c r="B95" s="35"/>
      <c r="C95" s="36"/>
      <c r="D95" s="164" t="s">
        <v>123</v>
      </c>
      <c r="E95" s="36"/>
      <c r="F95" s="165" t="s">
        <v>1008</v>
      </c>
      <c r="G95" s="36"/>
      <c r="H95" s="36"/>
      <c r="I95" s="166"/>
      <c r="J95" s="36"/>
      <c r="K95" s="36"/>
      <c r="L95" s="39"/>
      <c r="M95" s="167"/>
      <c r="N95" s="168"/>
      <c r="O95" s="64"/>
      <c r="P95" s="64"/>
      <c r="Q95" s="64"/>
      <c r="R95" s="64"/>
      <c r="S95" s="64"/>
      <c r="T95" s="65"/>
      <c r="U95" s="34"/>
      <c r="V95" s="34"/>
      <c r="W95" s="34"/>
      <c r="X95" s="34"/>
      <c r="Y95" s="34"/>
      <c r="Z95" s="34"/>
      <c r="AA95" s="34"/>
      <c r="AB95" s="34"/>
      <c r="AC95" s="34"/>
      <c r="AD95" s="34"/>
      <c r="AE95" s="34"/>
      <c r="AT95" s="17" t="s">
        <v>123</v>
      </c>
      <c r="AU95" s="17" t="s">
        <v>80</v>
      </c>
    </row>
    <row r="96" spans="1:65" s="2" customFormat="1" ht="24.2" customHeight="1">
      <c r="A96" s="34"/>
      <c r="B96" s="35"/>
      <c r="C96" s="151" t="s">
        <v>142</v>
      </c>
      <c r="D96" s="151" t="s">
        <v>116</v>
      </c>
      <c r="E96" s="152" t="s">
        <v>1009</v>
      </c>
      <c r="F96" s="153" t="s">
        <v>1010</v>
      </c>
      <c r="G96" s="154" t="s">
        <v>992</v>
      </c>
      <c r="H96" s="155">
        <v>1</v>
      </c>
      <c r="I96" s="156"/>
      <c r="J96" s="157">
        <f>ROUND(I96*H96,2)</f>
        <v>0</v>
      </c>
      <c r="K96" s="153" t="s">
        <v>120</v>
      </c>
      <c r="L96" s="39"/>
      <c r="M96" s="158" t="s">
        <v>19</v>
      </c>
      <c r="N96" s="159" t="s">
        <v>43</v>
      </c>
      <c r="O96" s="64"/>
      <c r="P96" s="160">
        <f>O96*H96</f>
        <v>0</v>
      </c>
      <c r="Q96" s="160">
        <v>0</v>
      </c>
      <c r="R96" s="160">
        <f>Q96*H96</f>
        <v>0</v>
      </c>
      <c r="S96" s="160">
        <v>0</v>
      </c>
      <c r="T96" s="161">
        <f>S96*H96</f>
        <v>0</v>
      </c>
      <c r="U96" s="34"/>
      <c r="V96" s="34"/>
      <c r="W96" s="34"/>
      <c r="X96" s="34"/>
      <c r="Y96" s="34"/>
      <c r="Z96" s="34"/>
      <c r="AA96" s="34"/>
      <c r="AB96" s="34"/>
      <c r="AC96" s="34"/>
      <c r="AD96" s="34"/>
      <c r="AE96" s="34"/>
      <c r="AR96" s="162" t="s">
        <v>993</v>
      </c>
      <c r="AT96" s="162" t="s">
        <v>116</v>
      </c>
      <c r="AU96" s="162" t="s">
        <v>80</v>
      </c>
      <c r="AY96" s="17" t="s">
        <v>122</v>
      </c>
      <c r="BE96" s="163">
        <f>IF(N96="základní",J96,0)</f>
        <v>0</v>
      </c>
      <c r="BF96" s="163">
        <f>IF(N96="snížená",J96,0)</f>
        <v>0</v>
      </c>
      <c r="BG96" s="163">
        <f>IF(N96="zákl. přenesená",J96,0)</f>
        <v>0</v>
      </c>
      <c r="BH96" s="163">
        <f>IF(N96="sníž. přenesená",J96,0)</f>
        <v>0</v>
      </c>
      <c r="BI96" s="163">
        <f>IF(N96="nulová",J96,0)</f>
        <v>0</v>
      </c>
      <c r="BJ96" s="17" t="s">
        <v>80</v>
      </c>
      <c r="BK96" s="163">
        <f>ROUND(I96*H96,2)</f>
        <v>0</v>
      </c>
      <c r="BL96" s="17" t="s">
        <v>993</v>
      </c>
      <c r="BM96" s="162" t="s">
        <v>157</v>
      </c>
    </row>
    <row r="97" spans="1:65" s="2" customFormat="1" ht="11.25">
      <c r="A97" s="34"/>
      <c r="B97" s="35"/>
      <c r="C97" s="36"/>
      <c r="D97" s="164" t="s">
        <v>123</v>
      </c>
      <c r="E97" s="36"/>
      <c r="F97" s="165" t="s">
        <v>1010</v>
      </c>
      <c r="G97" s="36"/>
      <c r="H97" s="36"/>
      <c r="I97" s="166"/>
      <c r="J97" s="36"/>
      <c r="K97" s="36"/>
      <c r="L97" s="39"/>
      <c r="M97" s="167"/>
      <c r="N97" s="168"/>
      <c r="O97" s="64"/>
      <c r="P97" s="64"/>
      <c r="Q97" s="64"/>
      <c r="R97" s="64"/>
      <c r="S97" s="64"/>
      <c r="T97" s="65"/>
      <c r="U97" s="34"/>
      <c r="V97" s="34"/>
      <c r="W97" s="34"/>
      <c r="X97" s="34"/>
      <c r="Y97" s="34"/>
      <c r="Z97" s="34"/>
      <c r="AA97" s="34"/>
      <c r="AB97" s="34"/>
      <c r="AC97" s="34"/>
      <c r="AD97" s="34"/>
      <c r="AE97" s="34"/>
      <c r="AT97" s="17" t="s">
        <v>123</v>
      </c>
      <c r="AU97" s="17" t="s">
        <v>80</v>
      </c>
    </row>
    <row r="98" spans="1:65" s="2" customFormat="1" ht="24.2" customHeight="1">
      <c r="A98" s="34"/>
      <c r="B98" s="35"/>
      <c r="C98" s="151" t="s">
        <v>164</v>
      </c>
      <c r="D98" s="151" t="s">
        <v>116</v>
      </c>
      <c r="E98" s="152" t="s">
        <v>1011</v>
      </c>
      <c r="F98" s="153" t="s">
        <v>1012</v>
      </c>
      <c r="G98" s="154" t="s">
        <v>1013</v>
      </c>
      <c r="H98" s="155">
        <v>10</v>
      </c>
      <c r="I98" s="156"/>
      <c r="J98" s="157">
        <f>ROUND(I98*H98,2)</f>
        <v>0</v>
      </c>
      <c r="K98" s="153" t="s">
        <v>120</v>
      </c>
      <c r="L98" s="39"/>
      <c r="M98" s="158" t="s">
        <v>19</v>
      </c>
      <c r="N98" s="159" t="s">
        <v>43</v>
      </c>
      <c r="O98" s="64"/>
      <c r="P98" s="160">
        <f>O98*H98</f>
        <v>0</v>
      </c>
      <c r="Q98" s="160">
        <v>0</v>
      </c>
      <c r="R98" s="160">
        <f>Q98*H98</f>
        <v>0</v>
      </c>
      <c r="S98" s="160">
        <v>0</v>
      </c>
      <c r="T98" s="161">
        <f>S98*H98</f>
        <v>0</v>
      </c>
      <c r="U98" s="34"/>
      <c r="V98" s="34"/>
      <c r="W98" s="34"/>
      <c r="X98" s="34"/>
      <c r="Y98" s="34"/>
      <c r="Z98" s="34"/>
      <c r="AA98" s="34"/>
      <c r="AB98" s="34"/>
      <c r="AC98" s="34"/>
      <c r="AD98" s="34"/>
      <c r="AE98" s="34"/>
      <c r="AR98" s="162" t="s">
        <v>121</v>
      </c>
      <c r="AT98" s="162" t="s">
        <v>116</v>
      </c>
      <c r="AU98" s="162" t="s">
        <v>80</v>
      </c>
      <c r="AY98" s="17" t="s">
        <v>122</v>
      </c>
      <c r="BE98" s="163">
        <f>IF(N98="základní",J98,0)</f>
        <v>0</v>
      </c>
      <c r="BF98" s="163">
        <f>IF(N98="snížená",J98,0)</f>
        <v>0</v>
      </c>
      <c r="BG98" s="163">
        <f>IF(N98="zákl. přenesená",J98,0)</f>
        <v>0</v>
      </c>
      <c r="BH98" s="163">
        <f>IF(N98="sníž. přenesená",J98,0)</f>
        <v>0</v>
      </c>
      <c r="BI98" s="163">
        <f>IF(N98="nulová",J98,0)</f>
        <v>0</v>
      </c>
      <c r="BJ98" s="17" t="s">
        <v>80</v>
      </c>
      <c r="BK98" s="163">
        <f>ROUND(I98*H98,2)</f>
        <v>0</v>
      </c>
      <c r="BL98" s="17" t="s">
        <v>121</v>
      </c>
      <c r="BM98" s="162" t="s">
        <v>1014</v>
      </c>
    </row>
    <row r="99" spans="1:65" s="2" customFormat="1" ht="11.25">
      <c r="A99" s="34"/>
      <c r="B99" s="35"/>
      <c r="C99" s="36"/>
      <c r="D99" s="164" t="s">
        <v>123</v>
      </c>
      <c r="E99" s="36"/>
      <c r="F99" s="165" t="s">
        <v>1012</v>
      </c>
      <c r="G99" s="36"/>
      <c r="H99" s="36"/>
      <c r="I99" s="166"/>
      <c r="J99" s="36"/>
      <c r="K99" s="36"/>
      <c r="L99" s="39"/>
      <c r="M99" s="225"/>
      <c r="N99" s="226"/>
      <c r="O99" s="227"/>
      <c r="P99" s="227"/>
      <c r="Q99" s="227"/>
      <c r="R99" s="227"/>
      <c r="S99" s="227"/>
      <c r="T99" s="228"/>
      <c r="U99" s="34"/>
      <c r="V99" s="34"/>
      <c r="W99" s="34"/>
      <c r="X99" s="34"/>
      <c r="Y99" s="34"/>
      <c r="Z99" s="34"/>
      <c r="AA99" s="34"/>
      <c r="AB99" s="34"/>
      <c r="AC99" s="34"/>
      <c r="AD99" s="34"/>
      <c r="AE99" s="34"/>
      <c r="AT99" s="17" t="s">
        <v>123</v>
      </c>
      <c r="AU99" s="17" t="s">
        <v>80</v>
      </c>
    </row>
    <row r="100" spans="1:65" s="2" customFormat="1" ht="6.95" customHeight="1">
      <c r="A100" s="34"/>
      <c r="B100" s="47"/>
      <c r="C100" s="48"/>
      <c r="D100" s="48"/>
      <c r="E100" s="48"/>
      <c r="F100" s="48"/>
      <c r="G100" s="48"/>
      <c r="H100" s="48"/>
      <c r="I100" s="48"/>
      <c r="J100" s="48"/>
      <c r="K100" s="48"/>
      <c r="L100" s="39"/>
      <c r="M100" s="34"/>
      <c r="O100" s="34"/>
      <c r="P100" s="34"/>
      <c r="Q100" s="34"/>
      <c r="R100" s="34"/>
      <c r="S100" s="34"/>
      <c r="T100" s="34"/>
      <c r="U100" s="34"/>
      <c r="V100" s="34"/>
      <c r="W100" s="34"/>
      <c r="X100" s="34"/>
      <c r="Y100" s="34"/>
      <c r="Z100" s="34"/>
      <c r="AA100" s="34"/>
      <c r="AB100" s="34"/>
      <c r="AC100" s="34"/>
      <c r="AD100" s="34"/>
      <c r="AE100" s="34"/>
    </row>
  </sheetData>
  <sheetProtection algorithmName="SHA-512" hashValue="wvO60QBLNIcYNB9Ec0VjUUZGXM9HVPMlwS7wk1Qsf+ow7Wyo8QHEQYJqDu2+4pJ0mgmFCiL85T0vmd+wJFbDkA==" saltValue="6xZFchvOSWYoMT4FfW+Wh1KUeKmtm96S2WTrQmy9p+WLO9dR9Zlvok6gPOCzmbxrMaUFGy3YA5Tdy6PPRuFlBQ==" spinCount="100000" sheet="1" objects="1" scenarios="1" formatColumns="0" formatRows="0" autoFilter="0"/>
  <autoFilter ref="C79:K99" xr:uid="{00000000-0009-0000-0000-000005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zakázky</vt:lpstr>
      <vt:lpstr>SO 01 - Oprava železniční...</vt:lpstr>
      <vt:lpstr>SO 02 - Oprava železniční...</vt:lpstr>
      <vt:lpstr>SO 03 - Oprava nástupišť</vt:lpstr>
      <vt:lpstr>ON - Materiál objednatele...</vt:lpstr>
      <vt:lpstr>VON - Vedlejší a ostatní ...</vt:lpstr>
      <vt:lpstr>'ON - Materiál objednatele...'!Názvy_tisku</vt:lpstr>
      <vt:lpstr>'Rekapitulace zakázky'!Názvy_tisku</vt:lpstr>
      <vt:lpstr>'SO 01 - Oprava železniční...'!Názvy_tisku</vt:lpstr>
      <vt:lpstr>'SO 02 - Oprava železniční...'!Názvy_tisku</vt:lpstr>
      <vt:lpstr>'SO 03 - Oprava nástupišť'!Názvy_tisku</vt:lpstr>
      <vt:lpstr>'VON - Vedlejší a ostatní ...'!Názvy_tisku</vt:lpstr>
      <vt:lpstr>'ON - Materiál objednatele...'!Oblast_tisku</vt:lpstr>
      <vt:lpstr>'Rekapitulace zakázky'!Oblast_tisku</vt:lpstr>
      <vt:lpstr>'SO 01 - Oprava železniční...'!Oblast_tisku</vt:lpstr>
      <vt:lpstr>'SO 02 - Oprava železniční...'!Oblast_tisku</vt:lpstr>
      <vt:lpstr>'SO 03 - Oprava nástupišť'!Oblast_tisku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Zaplatílek Radek, Ing.</dc:creator>
  <cp:lastModifiedBy>Jirowetz Jan, Ing.</cp:lastModifiedBy>
  <dcterms:created xsi:type="dcterms:W3CDTF">2021-11-23T12:23:15Z</dcterms:created>
  <dcterms:modified xsi:type="dcterms:W3CDTF">2021-12-08T05:13:47Z</dcterms:modified>
</cp:coreProperties>
</file>